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4709"/>
  <workbookPr/>
  <bookViews>
    <workbookView xWindow="0" yWindow="65076" windowWidth="38400" windowHeight="21600" tabRatio="500" activeTab="0"/>
  </bookViews>
  <sheets>
    <sheet name="Elan Race" sheetId="1" r:id="rId1"/>
    <sheet name="Alpina buty" sheetId="2" r:id="rId2"/>
  </sheets>
  <definedNames/>
  <calcPr calcId="140001"/>
  <extLst/>
</workbook>
</file>

<file path=xl/sharedStrings.xml><?xml version="1.0" encoding="utf-8"?>
<sst xmlns="http://schemas.openxmlformats.org/spreadsheetml/2006/main" count="215" uniqueCount="184">
  <si>
    <t>cena</t>
  </si>
  <si>
    <t>model</t>
  </si>
  <si>
    <t>RACE WORLD CUP SERIES</t>
  </si>
  <si>
    <t>AABFDG19</t>
  </si>
  <si>
    <t>GSX WORLD CUP PLATE + ER 17 FF EVO</t>
  </si>
  <si>
    <t>GSX WORLD CUP PLATE</t>
  </si>
  <si>
    <t>AABFDH19</t>
  </si>
  <si>
    <t>GSX WORLD CUP X PLATE + ER 17 FF EVO</t>
  </si>
  <si>
    <t>GSX WORLD CUP X PLATE</t>
  </si>
  <si>
    <t>AAEFDK19</t>
  </si>
  <si>
    <t>SLX WORLD CUP PLATE + ER 17 FF EVO</t>
  </si>
  <si>
    <t>SLX WORLD CUP PLATE</t>
  </si>
  <si>
    <t>RACE FIS APPROVED SKIS</t>
  </si>
  <si>
    <t>GSX MASTER PLATE + ER 17 FF EVO</t>
  </si>
  <si>
    <t>GSX MASTER PLATE</t>
  </si>
  <si>
    <t>AAACWT17</t>
  </si>
  <si>
    <t>FX DHX PLATE</t>
  </si>
  <si>
    <t>AAACWV17</t>
  </si>
  <si>
    <t>FX SGX PLATE</t>
  </si>
  <si>
    <t>RACE BINDINGS</t>
  </si>
  <si>
    <t>I</t>
  </si>
  <si>
    <t>RACE JUNIOR SERIES</t>
  </si>
  <si>
    <t>AAACWX17</t>
  </si>
  <si>
    <t>FX SGJ PLATE + ER 14 FF EVO</t>
  </si>
  <si>
    <t>FX SGJ PLATE</t>
  </si>
  <si>
    <t>GSX TEAM PLATE + ER 14 FF EVO</t>
  </si>
  <si>
    <t>GSX TEAM PLATE</t>
  </si>
  <si>
    <t>GSX TEAM PLATE + ER 11 FF EVO</t>
  </si>
  <si>
    <t>SLX TEAM PLATE + ER 14 FF PRO</t>
  </si>
  <si>
    <t>SLX TEAM PLATE</t>
  </si>
  <si>
    <t>SLX TEAM PLATE + ER 11 FF EVO</t>
  </si>
  <si>
    <t>RCX PLATE + ER 11</t>
  </si>
  <si>
    <t>RCX PLATE</t>
  </si>
  <si>
    <t>RC RACE QS + EL 7.5</t>
  </si>
  <si>
    <t>RC RACE QS + EL 4.5</t>
  </si>
  <si>
    <t>RACE BINDINGS JUNIOR</t>
  </si>
  <si>
    <t>RACE ACCESSORIES</t>
  </si>
  <si>
    <t>RACEROD SLX</t>
  </si>
  <si>
    <t>RACEROD GSX</t>
  </si>
  <si>
    <t>CD095619</t>
  </si>
  <si>
    <t>RACEROD RCS JR</t>
  </si>
  <si>
    <t>CD095419</t>
  </si>
  <si>
    <t>RACEROD RCG JR</t>
  </si>
  <si>
    <t>CG190019</t>
  </si>
  <si>
    <t>DEMO SKI BAG</t>
  </si>
  <si>
    <t>CG190819</t>
  </si>
  <si>
    <t>SKI WRAP</t>
  </si>
  <si>
    <t>CG190219</t>
  </si>
  <si>
    <t>RACE BACK PACK</t>
  </si>
  <si>
    <t>CG190619</t>
  </si>
  <si>
    <t>RACE TRAVEL BAG</t>
  </si>
  <si>
    <t>48-51</t>
  </si>
  <si>
    <t>51-55</t>
  </si>
  <si>
    <t>55-58</t>
  </si>
  <si>
    <t>CE441614</t>
  </si>
  <si>
    <t>RC RACE</t>
  </si>
  <si>
    <t>RACING SUIT 6</t>
  </si>
  <si>
    <t>RACING SUIT 8</t>
  </si>
  <si>
    <t>RACING SUIT 10</t>
  </si>
  <si>
    <t>RACING SUIT 12</t>
  </si>
  <si>
    <t>RACING SUIT 14</t>
  </si>
  <si>
    <t>RACING SUIT 16</t>
  </si>
  <si>
    <t>AABFZX20</t>
  </si>
  <si>
    <t>DA000120</t>
  </si>
  <si>
    <t>ER 18.0 X RD FF ST</t>
  </si>
  <si>
    <t>FX DHX PLATE + ER 18.0 X RD FF ST</t>
  </si>
  <si>
    <t>FX SGX PLATE + ER 18.0 X RD FF ST</t>
  </si>
  <si>
    <t>DA000320</t>
  </si>
  <si>
    <t>ER 17.0 X FF ST</t>
  </si>
  <si>
    <t>AACGJK20</t>
  </si>
  <si>
    <t>AACGJM20</t>
  </si>
  <si>
    <t>AAFGJL20</t>
  </si>
  <si>
    <t>AAFGQJ20</t>
  </si>
  <si>
    <t>AAHGRP20</t>
  </si>
  <si>
    <t>AFAGLM20</t>
  </si>
  <si>
    <t>DA000520</t>
  </si>
  <si>
    <t xml:space="preserve">ER 14.0 FF </t>
  </si>
  <si>
    <t>DA500720</t>
  </si>
  <si>
    <t>ER 11.0 FF</t>
  </si>
  <si>
    <t>DA600920</t>
  </si>
  <si>
    <t>ER 11.0</t>
  </si>
  <si>
    <t>DB899519</t>
  </si>
  <si>
    <t>EL 7.5 GW AC BLK</t>
  </si>
  <si>
    <t>CD005020</t>
  </si>
  <si>
    <t>CD005120</t>
  </si>
  <si>
    <t>CG302020</t>
  </si>
  <si>
    <t>DUALIE TRAVEL BAG</t>
  </si>
  <si>
    <t>PSR01016006</t>
  </si>
  <si>
    <t>PSR01016008</t>
  </si>
  <si>
    <t>PSR01016010</t>
  </si>
  <si>
    <t>PSR01016012</t>
  </si>
  <si>
    <t>PSR01016014</t>
  </si>
  <si>
    <t>PSR01016016</t>
  </si>
  <si>
    <t>Termin zamówienia do 15.3.2020!</t>
  </si>
  <si>
    <t xml:space="preserve"> NARTY ELAN RACING</t>
  </si>
  <si>
    <t>Zamawiający:</t>
  </si>
  <si>
    <t>ilość par</t>
  </si>
  <si>
    <t>Termin dostawy</t>
  </si>
  <si>
    <t>kod</t>
  </si>
  <si>
    <t>hurtowa cena netto</t>
  </si>
  <si>
    <t>klubowa cena</t>
  </si>
  <si>
    <t>cena sugerowana</t>
  </si>
  <si>
    <t>Wrzesień</t>
  </si>
  <si>
    <t>Październik</t>
  </si>
  <si>
    <t>Listopad</t>
  </si>
  <si>
    <t>Grudzień</t>
  </si>
  <si>
    <t>UWAGA! Modele RACING SUIT z tego zamówienia nie podlegają rabatom / promocji !</t>
  </si>
  <si>
    <t>UBRANIE RACE</t>
  </si>
  <si>
    <t>XS</t>
  </si>
  <si>
    <t>S</t>
  </si>
  <si>
    <t>M</t>
  </si>
  <si>
    <t>L</t>
  </si>
  <si>
    <t>XL</t>
  </si>
  <si>
    <t>XXL</t>
  </si>
  <si>
    <t>PSR00117</t>
  </si>
  <si>
    <t>SPODENKI - RACING WARMING PANTS</t>
  </si>
  <si>
    <t>PSR00217</t>
  </si>
  <si>
    <t>PSR00317</t>
  </si>
  <si>
    <t>KURTKA - RACING SOFTSHELL JACKET</t>
  </si>
  <si>
    <t>Ceny klubowe już nie podlegają dodatkowym rabatom !!!</t>
  </si>
  <si>
    <t>AKCESORIA</t>
  </si>
  <si>
    <t>SZTUK</t>
  </si>
  <si>
    <t>E0178</t>
  </si>
  <si>
    <t>TERMOS XCOOL ELAN zielony</t>
  </si>
  <si>
    <t>E0176</t>
  </si>
  <si>
    <t>POKROWIEC NA NARTY 4D (1 para)</t>
  </si>
  <si>
    <t>E0177</t>
  </si>
  <si>
    <t>POKROWIEC NA NARTY DZIECIĘCY (1 para) dł. 150 cm</t>
  </si>
  <si>
    <t>E0174</t>
  </si>
  <si>
    <t>TORBA NA BUTY NARCIARSKIE</t>
  </si>
  <si>
    <t>E0175</t>
  </si>
  <si>
    <t>TORBA NA BUTY NARCIARSKIE i KASK</t>
  </si>
  <si>
    <t>E0185</t>
  </si>
  <si>
    <t>TORBA SPORTOWA ALWAYS czarna/zielona</t>
  </si>
  <si>
    <t>E0173</t>
  </si>
  <si>
    <t>BACKPACK small zielony</t>
  </si>
  <si>
    <t>KUP 2 PARY NART I WYBIERZ SOBIE 1szt. Z AKCESORII - GRATIS (0,1 zl) !!!</t>
  </si>
  <si>
    <t>WWW.ELANSKIS.PL</t>
  </si>
  <si>
    <t>ELAN RACE PROGRAM 2020/2021</t>
  </si>
  <si>
    <t>Rabat dla klubów oraz klubowiczów / Cena klubowa</t>
  </si>
  <si>
    <t>RAZEM - CENA KLUBOWA</t>
  </si>
  <si>
    <t>Tetmin zamówień do 15.03.2020!</t>
  </si>
  <si>
    <t>LIST ZAMÓWIENIA ALPINA ZJAZDOWA</t>
  </si>
  <si>
    <t>Zamawiający/Klient:</t>
  </si>
  <si>
    <t>Termin dostawy:</t>
  </si>
  <si>
    <t>Wrześień</t>
  </si>
  <si>
    <t xml:space="preserve">model </t>
  </si>
  <si>
    <t>Cena hurtowa netto</t>
  </si>
  <si>
    <t>Cena sugerowana</t>
  </si>
  <si>
    <t>DUO JUNIOR</t>
  </si>
  <si>
    <t>3E88-1</t>
  </si>
  <si>
    <t>DUO 70</t>
  </si>
  <si>
    <t>3E89-3</t>
  </si>
  <si>
    <t>DUO 4 MAX</t>
  </si>
  <si>
    <t>3E92-3</t>
  </si>
  <si>
    <t>DUO 3 MAX</t>
  </si>
  <si>
    <t>3E90-1</t>
  </si>
  <si>
    <t>DUO 4 GIRL</t>
  </si>
  <si>
    <t>3E93-1</t>
  </si>
  <si>
    <t>DUO 3 GIRL</t>
  </si>
  <si>
    <t>3E89-1</t>
  </si>
  <si>
    <t>DUO 4</t>
  </si>
  <si>
    <t>3E92-1</t>
  </si>
  <si>
    <t>DUO 3</t>
  </si>
  <si>
    <t>3F42-3</t>
  </si>
  <si>
    <t>DUO 2 MAX</t>
  </si>
  <si>
    <t>3F40-3</t>
  </si>
  <si>
    <t>DUO 1 MAX</t>
  </si>
  <si>
    <t>3F43-1</t>
  </si>
  <si>
    <t>DUO 2 GIRL</t>
  </si>
  <si>
    <t>3F41-1</t>
  </si>
  <si>
    <t>DUO 1 GIRL</t>
  </si>
  <si>
    <t>3F42-1</t>
  </si>
  <si>
    <t>DUO 2</t>
  </si>
  <si>
    <t>3F40-1</t>
  </si>
  <si>
    <t>DUO 1</t>
  </si>
  <si>
    <t>GRIP WALK SET</t>
  </si>
  <si>
    <t>2A72-1</t>
  </si>
  <si>
    <t xml:space="preserve">GRIP WALK SET </t>
  </si>
  <si>
    <t>RAZEM</t>
  </si>
  <si>
    <t>rozmiar</t>
  </si>
  <si>
    <t>Cena klubowa</t>
  </si>
  <si>
    <t>UWAGA: Ceny klubowe nie podlegaja dodatkowym rabatom !!!</t>
  </si>
  <si>
    <t>KAMIZELKA - RACING SOFTSHELL 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</si>
</sst>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Kč&quot;_-;\-* #,##0.00\ &quot;Kč&quot;_-;_-* &quot;-&quot;??\ &quot;Kč&quot;_-;_-@_-"/>
    <numFmt numFmtId="165" formatCode="_-* #,##0.00\ [$zł-415]_-;\-* #,##0.00\ [$zł-415]_-;_-* &quot;-&quot;??\ [$zł-415]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1"/>
      <color indexed="9"/>
      <name val="Arial CE"/>
      <family val="2"/>
    </font>
    <font>
      <b/>
      <sz val="12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10"/>
      <color theme="0"/>
      <name val="Arial CE"/>
      <family val="2"/>
    </font>
    <font>
      <b/>
      <sz val="9"/>
      <color indexed="9"/>
      <name val="Arial CE"/>
      <family val="2"/>
    </font>
    <font>
      <b/>
      <sz val="10"/>
      <color theme="0"/>
      <name val="Arial CE"/>
      <family val="2"/>
    </font>
    <font>
      <b/>
      <sz val="14"/>
      <color rgb="FFFF0000"/>
      <name val="Arial CE"/>
      <family val="2"/>
    </font>
    <font>
      <b/>
      <sz val="12"/>
      <color theme="1"/>
      <name val="Arial Nova"/>
      <family val="2"/>
    </font>
    <font>
      <b/>
      <sz val="14"/>
      <name val="Arial CE"/>
      <family val="2"/>
    </font>
    <font>
      <sz val="9"/>
      <color indexed="9"/>
      <name val="Arial CE"/>
      <family val="2"/>
    </font>
    <font>
      <b/>
      <sz val="10"/>
      <color rgb="FFFF0000"/>
      <name val="Arial CE"/>
      <family val="2"/>
    </font>
    <font>
      <b/>
      <i/>
      <sz val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/>
      <top style="medium"/>
      <bottom style="thin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95">
    <xf numFmtId="0" fontId="0" fillId="0" borderId="0" xfId="0"/>
    <xf numFmtId="0" fontId="7" fillId="2" borderId="1" xfId="20" applyFont="1" applyFill="1" applyBorder="1" applyAlignment="1">
      <alignment horizontal="right" vertical="center"/>
      <protection/>
    </xf>
    <xf numFmtId="0" fontId="7" fillId="2" borderId="2" xfId="20" applyFont="1" applyFill="1" applyBorder="1" applyAlignment="1">
      <alignment horizontal="right" vertical="center"/>
      <protection/>
    </xf>
    <xf numFmtId="0" fontId="9" fillId="2" borderId="3" xfId="20" applyFont="1" applyFill="1" applyBorder="1" applyAlignment="1">
      <alignment vertical="center"/>
      <protection/>
    </xf>
    <xf numFmtId="0" fontId="9" fillId="2" borderId="4" xfId="20" applyFont="1" applyFill="1" applyBorder="1" applyAlignment="1">
      <alignment vertical="center"/>
      <protection/>
    </xf>
    <xf numFmtId="0" fontId="10" fillId="2" borderId="3" xfId="20" applyFont="1" applyFill="1" applyBorder="1" applyAlignment="1">
      <alignment vertical="center"/>
      <protection/>
    </xf>
    <xf numFmtId="0" fontId="2" fillId="2" borderId="4" xfId="20" applyFill="1" applyBorder="1" applyAlignment="1">
      <alignment vertical="center"/>
      <protection/>
    </xf>
    <xf numFmtId="0" fontId="9" fillId="2" borderId="5" xfId="20" applyFont="1" applyFill="1" applyBorder="1" applyAlignment="1">
      <alignment horizontal="center" vertical="center"/>
      <protection/>
    </xf>
    <xf numFmtId="0" fontId="9" fillId="2" borderId="6" xfId="20" applyFont="1" applyFill="1" applyBorder="1" applyAlignment="1">
      <alignment horizontal="center" vertical="center"/>
      <protection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2" fillId="0" borderId="3" xfId="20" applyBorder="1" applyAlignment="1">
      <alignment vertical="center"/>
      <protection/>
    </xf>
    <xf numFmtId="0" fontId="2" fillId="0" borderId="4" xfId="20" applyBorder="1" applyAlignment="1">
      <alignment vertical="center"/>
      <protection/>
    </xf>
    <xf numFmtId="0" fontId="2" fillId="3" borderId="0" xfId="20" applyFill="1" applyAlignment="1">
      <alignment horizontal="center" vertical="center"/>
      <protection/>
    </xf>
    <xf numFmtId="0" fontId="2" fillId="0" borderId="9" xfId="20" applyBorder="1" applyAlignment="1" applyProtection="1">
      <alignment horizontal="center" vertical="center"/>
      <protection locked="0"/>
    </xf>
    <xf numFmtId="0" fontId="2" fillId="3" borderId="10" xfId="20" applyFill="1" applyBorder="1" applyAlignment="1">
      <alignment horizontal="center" vertical="center"/>
      <protection/>
    </xf>
    <xf numFmtId="3" fontId="2" fillId="0" borderId="11" xfId="20" applyNumberFormat="1" applyBorder="1" applyAlignment="1">
      <alignment horizontal="right" vertical="center"/>
      <protection/>
    </xf>
    <xf numFmtId="0" fontId="2" fillId="0" borderId="12" xfId="20" applyBorder="1" applyAlignment="1" applyProtection="1">
      <alignment horizontal="center" vertical="center"/>
      <protection locked="0"/>
    </xf>
    <xf numFmtId="0" fontId="2" fillId="0" borderId="4" xfId="20" applyBorder="1" applyAlignment="1" applyProtection="1">
      <alignment horizontal="center" vertical="center"/>
      <protection locked="0"/>
    </xf>
    <xf numFmtId="0" fontId="9" fillId="2" borderId="4" xfId="20" applyFont="1" applyFill="1" applyBorder="1" applyAlignment="1">
      <alignment horizontal="center" vertical="center"/>
      <protection/>
    </xf>
    <xf numFmtId="0" fontId="9" fillId="2" borderId="13" xfId="20" applyFont="1" applyFill="1" applyBorder="1" applyAlignment="1">
      <alignment horizontal="center" vertical="center"/>
      <protection/>
    </xf>
    <xf numFmtId="0" fontId="2" fillId="0" borderId="13" xfId="20" applyBorder="1" applyAlignment="1" applyProtection="1">
      <alignment horizontal="center" vertical="center"/>
      <protection locked="0"/>
    </xf>
    <xf numFmtId="0" fontId="10" fillId="2" borderId="14" xfId="20" applyFont="1" applyFill="1" applyBorder="1" applyAlignment="1">
      <alignment horizontal="center" vertical="center"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0" fontId="2" fillId="0" borderId="15" xfId="20" applyBorder="1" applyAlignment="1">
      <alignment vertical="center"/>
      <protection/>
    </xf>
    <xf numFmtId="0" fontId="2" fillId="0" borderId="16" xfId="20" applyBorder="1" applyAlignment="1">
      <alignment vertical="center"/>
      <protection/>
    </xf>
    <xf numFmtId="3" fontId="11" fillId="0" borderId="0" xfId="20" applyNumberFormat="1" applyFont="1">
      <alignment/>
      <protection/>
    </xf>
    <xf numFmtId="0" fontId="9" fillId="2" borderId="17" xfId="20" applyFont="1" applyFill="1" applyBorder="1" applyAlignment="1">
      <alignment horizontal="center"/>
      <protection/>
    </xf>
    <xf numFmtId="0" fontId="2" fillId="0" borderId="16" xfId="20" applyBorder="1">
      <alignment/>
      <protection/>
    </xf>
    <xf numFmtId="0" fontId="2" fillId="0" borderId="15" xfId="20" applyBorder="1">
      <alignment/>
      <protection/>
    </xf>
    <xf numFmtId="0" fontId="2" fillId="0" borderId="18" xfId="20" applyBorder="1">
      <alignment/>
      <protection/>
    </xf>
    <xf numFmtId="0" fontId="2" fillId="0" borderId="12" xfId="20" applyBorder="1">
      <alignment/>
      <protection/>
    </xf>
    <xf numFmtId="0" fontId="2" fillId="0" borderId="19" xfId="20" applyBorder="1" applyAlignment="1" applyProtection="1">
      <alignment horizontal="center" vertical="center"/>
      <protection locked="0"/>
    </xf>
    <xf numFmtId="0" fontId="2" fillId="0" borderId="15" xfId="20" applyBorder="1" applyAlignment="1" applyProtection="1">
      <alignment horizontal="center" vertical="center"/>
      <protection locked="0"/>
    </xf>
    <xf numFmtId="0" fontId="9" fillId="2" borderId="12" xfId="20" applyFont="1" applyFill="1" applyBorder="1" applyAlignment="1">
      <alignment horizontal="center"/>
      <protection/>
    </xf>
    <xf numFmtId="0" fontId="9" fillId="2" borderId="12" xfId="20" applyFont="1" applyFill="1" applyBorder="1" applyAlignment="1">
      <alignment horizontal="center" vertical="center"/>
      <protection/>
    </xf>
    <xf numFmtId="0" fontId="9" fillId="2" borderId="20" xfId="20" applyFont="1" applyFill="1" applyBorder="1" applyAlignment="1">
      <alignment horizontal="center" vertical="center"/>
      <protection/>
    </xf>
    <xf numFmtId="0" fontId="2" fillId="0" borderId="21" xfId="20" applyBorder="1" applyAlignment="1" applyProtection="1">
      <alignment horizontal="center" vertical="center"/>
      <protection locked="0"/>
    </xf>
    <xf numFmtId="0" fontId="2" fillId="0" borderId="22" xfId="20" applyBorder="1">
      <alignment/>
      <protection/>
    </xf>
    <xf numFmtId="0" fontId="2" fillId="0" borderId="9" xfId="20" applyBorder="1">
      <alignment/>
      <protection/>
    </xf>
    <xf numFmtId="0" fontId="10" fillId="2" borderId="12" xfId="20" applyFont="1" applyFill="1" applyBorder="1" applyAlignment="1">
      <alignment horizontal="center" vertical="center"/>
      <protection/>
    </xf>
    <xf numFmtId="0" fontId="2" fillId="0" borderId="18" xfId="20" applyFont="1" applyBorder="1">
      <alignment/>
      <protection/>
    </xf>
    <xf numFmtId="0" fontId="2" fillId="0" borderId="12" xfId="20" applyFont="1" applyBorder="1">
      <alignment/>
      <protection/>
    </xf>
    <xf numFmtId="0" fontId="2" fillId="0" borderId="3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1" xfId="20" applyBorder="1" applyAlignment="1" applyProtection="1">
      <alignment horizontal="center" vertical="center"/>
      <protection locked="0"/>
    </xf>
    <xf numFmtId="9" fontId="3" fillId="0" borderId="11" xfId="20" applyNumberFormat="1" applyFont="1" applyBorder="1" applyAlignment="1">
      <alignment horizontal="right" vertical="center"/>
      <protection/>
    </xf>
    <xf numFmtId="0" fontId="3" fillId="0" borderId="0" xfId="20" applyFont="1" applyAlignment="1">
      <alignment vertical="center"/>
      <protection/>
    </xf>
    <xf numFmtId="0" fontId="2" fillId="0" borderId="23" xfId="20" applyBorder="1" applyAlignment="1" applyProtection="1">
      <alignment horizontal="center" vertical="center"/>
      <protection locked="0"/>
    </xf>
    <xf numFmtId="0" fontId="2" fillId="3" borderId="0" xfId="20" applyFill="1" applyBorder="1" applyAlignment="1">
      <alignment horizontal="center" vertical="center"/>
      <protection/>
    </xf>
    <xf numFmtId="3" fontId="2" fillId="0" borderId="19" xfId="20" applyNumberFormat="1" applyBorder="1" applyAlignment="1">
      <alignment horizontal="right" vertical="center"/>
      <protection/>
    </xf>
    <xf numFmtId="0" fontId="2" fillId="0" borderId="24" xfId="20" applyBorder="1" applyAlignment="1">
      <alignment vertical="center"/>
      <protection/>
    </xf>
    <xf numFmtId="0" fontId="2" fillId="0" borderId="25" xfId="20" applyBorder="1" applyAlignment="1">
      <alignment vertical="center"/>
      <protection/>
    </xf>
    <xf numFmtId="0" fontId="2" fillId="0" borderId="25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3" fontId="3" fillId="0" borderId="27" xfId="20" applyNumberFormat="1" applyFont="1" applyBorder="1" applyAlignment="1">
      <alignment horizontal="right" vertical="center"/>
      <protection/>
    </xf>
    <xf numFmtId="0" fontId="2" fillId="0" borderId="0" xfId="20" applyBorder="1" applyAlignment="1">
      <alignment vertical="center"/>
      <protection/>
    </xf>
    <xf numFmtId="0" fontId="2" fillId="0" borderId="0" xfId="20" applyBorder="1" applyAlignment="1">
      <alignment horizontal="center" vertical="center"/>
      <protection/>
    </xf>
    <xf numFmtId="0" fontId="2" fillId="0" borderId="28" xfId="20" applyBorder="1" applyAlignment="1">
      <alignment vertical="center"/>
      <protection/>
    </xf>
    <xf numFmtId="0" fontId="2" fillId="0" borderId="29" xfId="20" applyBorder="1" applyAlignment="1">
      <alignment vertical="center"/>
      <protection/>
    </xf>
    <xf numFmtId="0" fontId="2" fillId="0" borderId="29" xfId="20" applyBorder="1" applyAlignment="1">
      <alignment horizontal="center" vertical="center"/>
      <protection/>
    </xf>
    <xf numFmtId="0" fontId="3" fillId="0" borderId="30" xfId="20" applyFont="1" applyBorder="1" applyAlignment="1">
      <alignment horizontal="center" vertical="center"/>
      <protection/>
    </xf>
    <xf numFmtId="165" fontId="7" fillId="2" borderId="1" xfId="20" applyNumberFormat="1" applyFont="1" applyFill="1" applyBorder="1" applyAlignment="1">
      <alignment horizontal="right" vertical="center"/>
      <protection/>
    </xf>
    <xf numFmtId="165" fontId="2" fillId="0" borderId="4" xfId="20" applyNumberFormat="1" applyBorder="1" applyAlignment="1">
      <alignment vertical="center"/>
      <protection/>
    </xf>
    <xf numFmtId="165" fontId="9" fillId="2" borderId="4" xfId="20" applyNumberFormat="1" applyFont="1" applyFill="1" applyBorder="1" applyAlignment="1">
      <alignment horizontal="center" vertical="center"/>
      <protection/>
    </xf>
    <xf numFmtId="165" fontId="2" fillId="0" borderId="15" xfId="20" applyNumberFormat="1" applyBorder="1" applyAlignment="1">
      <alignment vertical="center"/>
      <protection/>
    </xf>
    <xf numFmtId="165" fontId="2" fillId="0" borderId="4" xfId="20" applyNumberFormat="1" applyBorder="1">
      <alignment/>
      <protection/>
    </xf>
    <xf numFmtId="165" fontId="2" fillId="0" borderId="15" xfId="20" applyNumberFormat="1" applyBorder="1">
      <alignment/>
      <protection/>
    </xf>
    <xf numFmtId="165" fontId="2" fillId="0" borderId="12" xfId="20" applyNumberFormat="1" applyBorder="1">
      <alignment/>
      <protection/>
    </xf>
    <xf numFmtId="165" fontId="2" fillId="0" borderId="9" xfId="20" applyNumberFormat="1" applyBorder="1">
      <alignment/>
      <protection/>
    </xf>
    <xf numFmtId="165" fontId="2" fillId="0" borderId="12" xfId="20" applyNumberFormat="1" applyFont="1" applyBorder="1">
      <alignment/>
      <protection/>
    </xf>
    <xf numFmtId="165" fontId="2" fillId="0" borderId="4" xfId="20" applyNumberFormat="1" applyFont="1" applyBorder="1">
      <alignment/>
      <protection/>
    </xf>
    <xf numFmtId="165" fontId="2" fillId="0" borderId="9" xfId="20" applyNumberFormat="1" applyFont="1" applyBorder="1">
      <alignment/>
      <protection/>
    </xf>
    <xf numFmtId="165" fontId="2" fillId="0" borderId="25" xfId="20" applyNumberFormat="1" applyBorder="1" applyAlignment="1">
      <alignment vertical="center"/>
      <protection/>
    </xf>
    <xf numFmtId="165" fontId="2" fillId="0" borderId="0" xfId="20" applyNumberFormat="1" applyBorder="1" applyAlignment="1">
      <alignment vertical="center"/>
      <protection/>
    </xf>
    <xf numFmtId="165" fontId="2" fillId="0" borderId="29" xfId="20" applyNumberFormat="1" applyBorder="1" applyAlignment="1">
      <alignment vertical="center"/>
      <protection/>
    </xf>
    <xf numFmtId="165" fontId="2" fillId="0" borderId="31" xfId="20" applyNumberFormat="1" applyBorder="1" applyAlignment="1">
      <alignment horizontal="right" vertical="center"/>
      <protection/>
    </xf>
    <xf numFmtId="165" fontId="3" fillId="0" borderId="32" xfId="20" applyNumberFormat="1" applyFont="1" applyBorder="1" applyAlignment="1">
      <alignment horizontal="right" vertical="center"/>
      <protection/>
    </xf>
    <xf numFmtId="165" fontId="3" fillId="0" borderId="13" xfId="20" applyNumberFormat="1" applyFont="1" applyBorder="1" applyAlignment="1">
      <alignment horizontal="right" vertical="center"/>
      <protection/>
    </xf>
    <xf numFmtId="165" fontId="3" fillId="0" borderId="33" xfId="20" applyNumberFormat="1" applyFont="1" applyBorder="1" applyAlignment="1">
      <alignment horizontal="right" vertical="center"/>
      <protection/>
    </xf>
    <xf numFmtId="165" fontId="7" fillId="2" borderId="34" xfId="20" applyNumberFormat="1" applyFont="1" applyFill="1" applyBorder="1" applyAlignment="1">
      <alignment horizontal="center" vertical="center"/>
      <protection/>
    </xf>
    <xf numFmtId="165" fontId="8" fillId="0" borderId="25" xfId="20" applyNumberFormat="1" applyFont="1" applyBorder="1" applyAlignment="1">
      <alignment horizontal="center" vertical="center"/>
      <protection/>
    </xf>
    <xf numFmtId="0" fontId="12" fillId="2" borderId="34" xfId="20" applyFont="1" applyFill="1" applyBorder="1" applyAlignment="1">
      <alignment horizontal="center" vertical="center"/>
      <protection/>
    </xf>
    <xf numFmtId="0" fontId="8" fillId="0" borderId="25" xfId="20" applyFont="1" applyBorder="1" applyAlignment="1">
      <alignment horizontal="center" vertical="center"/>
      <protection/>
    </xf>
    <xf numFmtId="0" fontId="7" fillId="2" borderId="34" xfId="20" applyFont="1" applyFill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165" fontId="2" fillId="4" borderId="36" xfId="20" applyNumberFormat="1" applyFill="1" applyBorder="1" applyAlignment="1">
      <alignment vertical="center"/>
      <protection/>
    </xf>
    <xf numFmtId="0" fontId="2" fillId="0" borderId="37" xfId="20" applyBorder="1" applyAlignment="1">
      <alignment vertical="center"/>
      <protection/>
    </xf>
    <xf numFmtId="0" fontId="2" fillId="0" borderId="12" xfId="20" applyBorder="1" applyAlignment="1">
      <alignment horizontal="center"/>
      <protection/>
    </xf>
    <xf numFmtId="0" fontId="2" fillId="5" borderId="38" xfId="20" applyFill="1" applyBorder="1" applyAlignment="1">
      <alignment horizontal="center"/>
      <protection/>
    </xf>
    <xf numFmtId="0" fontId="2" fillId="5" borderId="39" xfId="20" applyFill="1" applyBorder="1" applyAlignment="1">
      <alignment horizontal="center"/>
      <protection/>
    </xf>
    <xf numFmtId="165" fontId="2" fillId="0" borderId="13" xfId="20" applyNumberFormat="1" applyBorder="1" applyAlignment="1">
      <alignment horizontal="right" vertical="center"/>
      <protection/>
    </xf>
    <xf numFmtId="0" fontId="13" fillId="4" borderId="40" xfId="20" applyFont="1" applyFill="1" applyBorder="1">
      <alignment/>
      <protection/>
    </xf>
    <xf numFmtId="0" fontId="13" fillId="4" borderId="41" xfId="20" applyFont="1" applyFill="1" applyBorder="1">
      <alignment/>
      <protection/>
    </xf>
    <xf numFmtId="0" fontId="2" fillId="0" borderId="18" xfId="20" applyBorder="1" applyAlignment="1">
      <alignment vertical="center"/>
      <protection/>
    </xf>
    <xf numFmtId="0" fontId="2" fillId="5" borderId="42" xfId="20" applyFill="1" applyBorder="1" applyAlignment="1">
      <alignment horizontal="center"/>
      <protection/>
    </xf>
    <xf numFmtId="0" fontId="2" fillId="5" borderId="43" xfId="20" applyFill="1" applyBorder="1" applyAlignment="1">
      <alignment horizontal="center"/>
      <protection/>
    </xf>
    <xf numFmtId="0" fontId="2" fillId="5" borderId="0" xfId="20" applyFill="1" applyAlignment="1">
      <alignment horizontal="center"/>
      <protection/>
    </xf>
    <xf numFmtId="0" fontId="2" fillId="5" borderId="44" xfId="20" applyFill="1" applyBorder="1" applyAlignment="1">
      <alignment horizontal="center"/>
      <protection/>
    </xf>
    <xf numFmtId="0" fontId="2" fillId="0" borderId="45" xfId="20" applyBorder="1" applyAlignment="1">
      <alignment horizontal="center"/>
      <protection/>
    </xf>
    <xf numFmtId="0" fontId="2" fillId="0" borderId="46" xfId="20" applyBorder="1">
      <alignment/>
      <protection/>
    </xf>
    <xf numFmtId="0" fontId="2" fillId="0" borderId="47" xfId="20" applyBorder="1">
      <alignment/>
      <protection/>
    </xf>
    <xf numFmtId="165" fontId="2" fillId="0" borderId="47" xfId="20" applyNumberFormat="1" applyBorder="1">
      <alignment/>
      <protection/>
    </xf>
    <xf numFmtId="0" fontId="2" fillId="0" borderId="47" xfId="20" applyBorder="1" applyAlignment="1">
      <alignment horizontal="center"/>
      <protection/>
    </xf>
    <xf numFmtId="3" fontId="3" fillId="0" borderId="48" xfId="20" applyNumberFormat="1" applyFont="1" applyBorder="1" applyAlignment="1">
      <alignment horizontal="right" vertical="center"/>
      <protection/>
    </xf>
    <xf numFmtId="165" fontId="3" fillId="0" borderId="49" xfId="20" applyNumberFormat="1" applyFont="1" applyBorder="1" applyAlignment="1">
      <alignment horizontal="right" vertical="center"/>
      <protection/>
    </xf>
    <xf numFmtId="0" fontId="13" fillId="4" borderId="50" xfId="20" applyFont="1" applyFill="1" applyBorder="1" applyAlignment="1">
      <alignment/>
      <protection/>
    </xf>
    <xf numFmtId="0" fontId="13" fillId="4" borderId="0" xfId="20" applyFont="1" applyFill="1" applyAlignment="1">
      <alignment/>
      <protection/>
    </xf>
    <xf numFmtId="3" fontId="2" fillId="0" borderId="51" xfId="20" applyNumberFormat="1" applyBorder="1" applyAlignment="1">
      <alignment vertical="center"/>
      <protection/>
    </xf>
    <xf numFmtId="3" fontId="2" fillId="4" borderId="51" xfId="20" applyNumberFormat="1" applyFill="1" applyBorder="1" applyAlignment="1">
      <alignment vertical="center"/>
      <protection/>
    </xf>
    <xf numFmtId="165" fontId="2" fillId="4" borderId="31" xfId="20" applyNumberFormat="1" applyFill="1" applyBorder="1" applyAlignment="1">
      <alignment horizontal="right" vertical="center"/>
      <protection/>
    </xf>
    <xf numFmtId="0" fontId="14" fillId="6" borderId="25" xfId="20" applyFont="1" applyFill="1" applyBorder="1" applyAlignment="1">
      <alignment horizontal="center" vertical="center"/>
      <protection/>
    </xf>
    <xf numFmtId="0" fontId="14" fillId="6" borderId="0" xfId="20" applyFont="1" applyFill="1" applyBorder="1" applyAlignment="1">
      <alignment horizontal="center" vertical="center"/>
      <protection/>
    </xf>
    <xf numFmtId="0" fontId="3" fillId="0" borderId="52" xfId="20" applyFont="1" applyBorder="1" applyAlignment="1">
      <alignment horizontal="center" vertical="center" wrapText="1"/>
      <protection/>
    </xf>
    <xf numFmtId="0" fontId="3" fillId="0" borderId="53" xfId="20" applyFont="1" applyBorder="1" applyAlignment="1">
      <alignment horizontal="center" vertical="center" wrapText="1"/>
      <protection/>
    </xf>
    <xf numFmtId="0" fontId="3" fillId="0" borderId="54" xfId="20" applyFont="1" applyBorder="1" applyAlignment="1">
      <alignment horizontal="center" vertical="center" wrapText="1"/>
      <protection/>
    </xf>
    <xf numFmtId="0" fontId="3" fillId="0" borderId="55" xfId="20" applyFont="1" applyBorder="1" applyAlignment="1">
      <alignment horizontal="center" vertical="center" wrapText="1"/>
      <protection/>
    </xf>
    <xf numFmtId="0" fontId="4" fillId="0" borderId="56" xfId="20" applyFont="1" applyBorder="1" applyAlignment="1">
      <alignment horizontal="center" vertical="center" wrapText="1"/>
      <protection/>
    </xf>
    <xf numFmtId="0" fontId="4" fillId="0" borderId="57" xfId="20" applyFont="1" applyBorder="1" applyAlignment="1">
      <alignment horizontal="center" vertical="center" wrapText="1"/>
      <protection/>
    </xf>
    <xf numFmtId="0" fontId="5" fillId="0" borderId="56" xfId="20" applyFont="1" applyBorder="1" applyAlignment="1">
      <alignment horizontal="left"/>
      <protection/>
    </xf>
    <xf numFmtId="0" fontId="5" fillId="0" borderId="58" xfId="20" applyFont="1" applyBorder="1" applyAlignment="1">
      <alignment horizontal="left"/>
      <protection/>
    </xf>
    <xf numFmtId="0" fontId="5" fillId="0" borderId="59" xfId="20" applyFont="1" applyBorder="1" applyAlignment="1">
      <alignment horizontal="center" vertical="center" wrapText="1"/>
      <protection/>
    </xf>
    <xf numFmtId="165" fontId="5" fillId="0" borderId="60" xfId="16" applyNumberFormat="1" applyFont="1" applyBorder="1" applyAlignment="1" applyProtection="1">
      <alignment horizontal="center" vertical="center" wrapText="1"/>
      <protection/>
    </xf>
    <xf numFmtId="0" fontId="7" fillId="2" borderId="6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0" borderId="62" xfId="20" applyFont="1" applyBorder="1" applyAlignment="1">
      <alignment horizontal="center" vertical="center" wrapText="1"/>
      <protection/>
    </xf>
    <xf numFmtId="0" fontId="5" fillId="0" borderId="63" xfId="20" applyFont="1" applyBorder="1" applyAlignment="1">
      <alignment horizontal="center" vertical="center" wrapText="1"/>
      <protection/>
    </xf>
    <xf numFmtId="165" fontId="9" fillId="2" borderId="15" xfId="20" applyNumberFormat="1" applyFont="1" applyFill="1" applyBorder="1" applyAlignment="1">
      <alignment horizontal="center" vertical="center" wrapText="1"/>
      <protection/>
    </xf>
    <xf numFmtId="165" fontId="9" fillId="2" borderId="9" xfId="20" applyNumberFormat="1" applyFont="1" applyFill="1" applyBorder="1" applyAlignment="1">
      <alignment horizontal="center" vertical="center" wrapText="1"/>
      <protection/>
    </xf>
    <xf numFmtId="165" fontId="9" fillId="2" borderId="15" xfId="20" applyNumberFormat="1" applyFont="1" applyFill="1" applyBorder="1" applyAlignment="1">
      <alignment horizontal="center" vertical="center" wrapText="1"/>
      <protection/>
    </xf>
    <xf numFmtId="165" fontId="9" fillId="2" borderId="64" xfId="20" applyNumberFormat="1" applyFont="1" applyFill="1" applyBorder="1" applyAlignment="1">
      <alignment horizontal="center" vertical="center" wrapText="1"/>
      <protection/>
    </xf>
    <xf numFmtId="0" fontId="9" fillId="2" borderId="65" xfId="20" applyFont="1" applyFill="1" applyBorder="1" applyAlignment="1">
      <alignment horizontal="center" vertical="center"/>
      <protection/>
    </xf>
    <xf numFmtId="0" fontId="9" fillId="2" borderId="66" xfId="20" applyFont="1" applyFill="1" applyBorder="1" applyAlignment="1">
      <alignment horizontal="center" vertical="center"/>
      <protection/>
    </xf>
    <xf numFmtId="165" fontId="9" fillId="2" borderId="4" xfId="20" applyNumberFormat="1" applyFont="1" applyFill="1" applyBorder="1" applyAlignment="1">
      <alignment horizontal="center" vertical="center" wrapText="1"/>
      <protection/>
    </xf>
    <xf numFmtId="0" fontId="10" fillId="0" borderId="51" xfId="20" applyFont="1" applyBorder="1" applyAlignment="1">
      <alignment horizontal="center" vertical="center"/>
      <protection/>
    </xf>
    <xf numFmtId="0" fontId="10" fillId="0" borderId="17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17" xfId="20" applyBorder="1" applyAlignment="1">
      <alignment horizontal="center" vertical="center"/>
      <protection/>
    </xf>
    <xf numFmtId="0" fontId="2" fillId="0" borderId="11" xfId="20" applyBorder="1" applyAlignment="1">
      <alignment horizontal="center" vertical="center"/>
      <protection/>
    </xf>
    <xf numFmtId="0" fontId="5" fillId="0" borderId="50" xfId="20" applyFont="1" applyBorder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44" xfId="20" applyFont="1" applyBorder="1" applyAlignment="1">
      <alignment horizontal="center"/>
      <protection/>
    </xf>
    <xf numFmtId="0" fontId="5" fillId="0" borderId="67" xfId="20" applyFont="1" applyBorder="1" applyAlignment="1">
      <alignment horizontal="center"/>
      <protection/>
    </xf>
    <xf numFmtId="0" fontId="5" fillId="0" borderId="68" xfId="20" applyFont="1" applyBorder="1" applyAlignment="1">
      <alignment horizontal="center"/>
      <protection/>
    </xf>
    <xf numFmtId="0" fontId="5" fillId="0" borderId="69" xfId="20" applyFont="1" applyBorder="1" applyAlignment="1">
      <alignment horizontal="center"/>
      <protection/>
    </xf>
    <xf numFmtId="0" fontId="5" fillId="0" borderId="70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5" fillId="0" borderId="71" xfId="20" applyFont="1" applyBorder="1" applyAlignment="1">
      <alignment horizontal="center"/>
      <protection/>
    </xf>
    <xf numFmtId="0" fontId="3" fillId="0" borderId="34" xfId="20" applyFont="1" applyBorder="1" applyAlignment="1">
      <alignment horizontal="center" vertical="center"/>
      <protection/>
    </xf>
    <xf numFmtId="0" fontId="3" fillId="0" borderId="25" xfId="20" applyFont="1" applyBorder="1" applyAlignment="1">
      <alignment horizontal="center" vertical="center"/>
      <protection/>
    </xf>
    <xf numFmtId="0" fontId="3" fillId="0" borderId="26" xfId="20" applyFont="1" applyBorder="1" applyAlignment="1">
      <alignment horizontal="center" vertical="center"/>
      <protection/>
    </xf>
    <xf numFmtId="0" fontId="3" fillId="0" borderId="72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73" xfId="20" applyFont="1" applyBorder="1" applyAlignment="1">
      <alignment horizontal="center" vertical="center"/>
      <protection/>
    </xf>
    <xf numFmtId="0" fontId="3" fillId="0" borderId="74" xfId="20" applyFont="1" applyBorder="1" applyAlignment="1">
      <alignment horizontal="center" vertical="center"/>
      <protection/>
    </xf>
    <xf numFmtId="0" fontId="3" fillId="0" borderId="29" xfId="20" applyFont="1" applyBorder="1" applyAlignment="1">
      <alignment horizontal="center" vertical="center"/>
      <protection/>
    </xf>
    <xf numFmtId="0" fontId="3" fillId="0" borderId="75" xfId="20" applyFont="1" applyBorder="1" applyAlignment="1">
      <alignment horizontal="center" vertical="center"/>
      <protection/>
    </xf>
    <xf numFmtId="0" fontId="5" fillId="0" borderId="47" xfId="20" applyFont="1" applyBorder="1" applyAlignment="1">
      <alignment horizontal="center" vertical="center"/>
      <protection/>
    </xf>
    <xf numFmtId="0" fontId="5" fillId="0" borderId="76" xfId="20" applyFont="1" applyBorder="1" applyAlignment="1">
      <alignment horizontal="center" vertical="center"/>
      <protection/>
    </xf>
    <xf numFmtId="0" fontId="2" fillId="0" borderId="77" xfId="20" applyBorder="1" applyAlignment="1">
      <alignment horizontal="left" vertical="center"/>
      <protection/>
    </xf>
    <xf numFmtId="0" fontId="2" fillId="0" borderId="78" xfId="20" applyBorder="1" applyAlignment="1">
      <alignment horizontal="left" vertical="center"/>
      <protection/>
    </xf>
    <xf numFmtId="0" fontId="2" fillId="0" borderId="79" xfId="20" applyBorder="1" applyAlignment="1">
      <alignment horizontal="left" vertical="center"/>
      <protection/>
    </xf>
    <xf numFmtId="0" fontId="2" fillId="0" borderId="80" xfId="20" applyBorder="1" applyAlignment="1">
      <alignment horizontal="left" vertical="center"/>
      <protection/>
    </xf>
    <xf numFmtId="0" fontId="2" fillId="0" borderId="41" xfId="20" applyBorder="1" applyAlignment="1">
      <alignment horizontal="left" vertical="center"/>
      <protection/>
    </xf>
    <xf numFmtId="0" fontId="2" fillId="0" borderId="81" xfId="20" applyBorder="1" applyAlignment="1">
      <alignment horizontal="left" vertical="center"/>
      <protection/>
    </xf>
    <xf numFmtId="0" fontId="2" fillId="0" borderId="82" xfId="20" applyBorder="1" applyAlignment="1">
      <alignment horizontal="left" vertical="center"/>
      <protection/>
    </xf>
    <xf numFmtId="0" fontId="2" fillId="0" borderId="83" xfId="20" applyBorder="1" applyAlignment="1">
      <alignment horizontal="left" vertical="center"/>
      <protection/>
    </xf>
    <xf numFmtId="0" fontId="2" fillId="0" borderId="84" xfId="20" applyBorder="1" applyAlignment="1">
      <alignment horizontal="left" vertical="center"/>
      <protection/>
    </xf>
    <xf numFmtId="0" fontId="2" fillId="0" borderId="85" xfId="20" applyBorder="1" applyAlignment="1">
      <alignment horizontal="left" vertical="center"/>
      <protection/>
    </xf>
    <xf numFmtId="0" fontId="3" fillId="6" borderId="0" xfId="20" applyFont="1" applyFill="1" applyAlignment="1">
      <alignment/>
      <protection/>
    </xf>
    <xf numFmtId="0" fontId="3" fillId="6" borderId="0" xfId="20" applyFont="1" applyFill="1" applyAlignment="1">
      <alignment horizontal="center"/>
      <protection/>
    </xf>
    <xf numFmtId="0" fontId="2" fillId="6" borderId="0" xfId="20" applyFill="1" applyAlignment="1">
      <alignment horizontal="center"/>
      <protection/>
    </xf>
    <xf numFmtId="0" fontId="15" fillId="6" borderId="0" xfId="0" applyFont="1" applyFill="1" applyAlignment="1">
      <alignment vertical="center"/>
    </xf>
    <xf numFmtId="0" fontId="6" fillId="7" borderId="9" xfId="20" applyFont="1" applyFill="1" applyBorder="1" applyAlignment="1" applyProtection="1">
      <alignment horizontal="center" vertical="center" wrapText="1"/>
      <protection locked="0"/>
    </xf>
    <xf numFmtId="0" fontId="6" fillId="7" borderId="86" xfId="20" applyFont="1" applyFill="1" applyBorder="1" applyAlignment="1" applyProtection="1">
      <alignment horizontal="center" vertical="center" wrapText="1"/>
      <protection locked="0"/>
    </xf>
    <xf numFmtId="0" fontId="11" fillId="4" borderId="87" xfId="20" applyFont="1" applyFill="1" applyBorder="1" applyAlignment="1">
      <alignment horizontal="center" vertical="center"/>
      <protection/>
    </xf>
    <xf numFmtId="0" fontId="2" fillId="4" borderId="87" xfId="20" applyFill="1" applyBorder="1" applyAlignment="1">
      <alignment horizontal="center"/>
      <protection/>
    </xf>
    <xf numFmtId="3" fontId="2" fillId="4" borderId="6" xfId="20" applyNumberFormat="1" applyFill="1" applyBorder="1" applyAlignment="1">
      <alignment horizontal="center" vertical="center"/>
      <protection/>
    </xf>
    <xf numFmtId="3" fontId="2" fillId="4" borderId="8" xfId="20" applyNumberFormat="1" applyFill="1" applyBorder="1" applyAlignment="1">
      <alignment horizontal="center" vertical="center"/>
      <protection/>
    </xf>
    <xf numFmtId="0" fontId="14" fillId="6" borderId="24" xfId="20" applyFont="1" applyFill="1" applyBorder="1" applyAlignment="1">
      <alignment horizontal="center" vertical="center"/>
      <protection/>
    </xf>
    <xf numFmtId="0" fontId="14" fillId="6" borderId="88" xfId="20" applyFont="1" applyFill="1" applyBorder="1" applyAlignment="1">
      <alignment horizontal="center" vertical="center"/>
      <protection/>
    </xf>
    <xf numFmtId="0" fontId="14" fillId="6" borderId="28" xfId="20" applyFont="1" applyFill="1" applyBorder="1" applyAlignment="1">
      <alignment horizontal="center" vertical="center"/>
      <protection/>
    </xf>
    <xf numFmtId="0" fontId="14" fillId="6" borderId="29" xfId="20" applyFont="1" applyFill="1" applyBorder="1" applyAlignment="1">
      <alignment horizontal="center" vertical="center"/>
      <protection/>
    </xf>
    <xf numFmtId="0" fontId="14" fillId="6" borderId="89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horizontal="left"/>
      <protection/>
    </xf>
    <xf numFmtId="0" fontId="3" fillId="0" borderId="90" xfId="20" applyFont="1" applyBorder="1" applyAlignment="1">
      <alignment horizontal="center" vertical="center" wrapText="1"/>
      <protection/>
    </xf>
    <xf numFmtId="0" fontId="3" fillId="0" borderId="91" xfId="20" applyFont="1" applyBorder="1" applyAlignment="1">
      <alignment horizontal="center" vertical="center" wrapText="1"/>
      <protection/>
    </xf>
    <xf numFmtId="0" fontId="5" fillId="0" borderId="92" xfId="20" applyFont="1" applyBorder="1" applyAlignment="1">
      <alignment horizontal="left" vertical="center"/>
      <protection/>
    </xf>
    <xf numFmtId="0" fontId="5" fillId="0" borderId="25" xfId="20" applyFont="1" applyBorder="1" applyAlignment="1">
      <alignment horizontal="left" vertical="center"/>
      <protection/>
    </xf>
    <xf numFmtId="0" fontId="5" fillId="0" borderId="88" xfId="20" applyFont="1" applyBorder="1" applyAlignment="1">
      <alignment horizontal="left" vertical="center"/>
      <protection/>
    </xf>
    <xf numFmtId="0" fontId="5" fillId="0" borderId="93" xfId="20" applyFont="1" applyBorder="1" applyAlignment="1">
      <alignment horizontal="center" vertical="center" wrapText="1"/>
      <protection/>
    </xf>
    <xf numFmtId="165" fontId="5" fillId="0" borderId="32" xfId="20" applyNumberFormat="1" applyFont="1" applyBorder="1" applyAlignment="1">
      <alignment horizontal="center" vertical="center" wrapText="1"/>
      <protection/>
    </xf>
    <xf numFmtId="0" fontId="3" fillId="0" borderId="94" xfId="20" applyFont="1" applyBorder="1" applyAlignment="1">
      <alignment horizontal="center" vertical="center" wrapText="1"/>
      <protection/>
    </xf>
    <xf numFmtId="0" fontId="3" fillId="0" borderId="95" xfId="20" applyFont="1" applyBorder="1" applyAlignment="1">
      <alignment horizontal="center" vertical="center" wrapText="1"/>
      <protection/>
    </xf>
    <xf numFmtId="0" fontId="5" fillId="0" borderId="96" xfId="20" applyFont="1" applyBorder="1" applyAlignment="1">
      <alignment horizontal="center" vertical="center" wrapText="1"/>
      <protection/>
    </xf>
    <xf numFmtId="165" fontId="5" fillId="0" borderId="97" xfId="20" applyNumberFormat="1" applyFont="1" applyBorder="1" applyAlignment="1">
      <alignment horizontal="center" vertical="center" wrapText="1"/>
      <protection/>
    </xf>
    <xf numFmtId="0" fontId="3" fillId="0" borderId="98" xfId="20" applyFont="1" applyBorder="1" applyAlignment="1">
      <alignment horizontal="center" vertical="center" wrapText="1"/>
      <protection/>
    </xf>
    <xf numFmtId="0" fontId="3" fillId="0" borderId="99" xfId="20" applyFont="1" applyBorder="1" applyAlignment="1">
      <alignment horizontal="center" vertical="center" wrapText="1"/>
      <protection/>
    </xf>
    <xf numFmtId="0" fontId="6" fillId="8" borderId="100" xfId="20" applyFont="1" applyFill="1" applyBorder="1" applyAlignment="1" applyProtection="1">
      <alignment horizontal="right" vertical="center"/>
      <protection locked="0"/>
    </xf>
    <xf numFmtId="0" fontId="4" fillId="0" borderId="101" xfId="20" applyFont="1" applyBorder="1" applyAlignment="1">
      <alignment horizontal="center" vertical="center"/>
      <protection/>
    </xf>
    <xf numFmtId="0" fontId="5" fillId="0" borderId="102" xfId="20" applyFont="1" applyBorder="1" applyAlignment="1">
      <alignment horizontal="center" vertical="center" wrapText="1"/>
      <protection/>
    </xf>
    <xf numFmtId="165" fontId="5" fillId="0" borderId="103" xfId="20" applyNumberFormat="1" applyFont="1" applyBorder="1" applyAlignment="1">
      <alignment horizontal="center" vertical="center" wrapText="1"/>
      <protection/>
    </xf>
    <xf numFmtId="0" fontId="7" fillId="2" borderId="50" xfId="20" applyFont="1" applyFill="1" applyBorder="1" applyAlignment="1">
      <alignment horizontal="left" vertical="center"/>
      <protection/>
    </xf>
    <xf numFmtId="0" fontId="7" fillId="2" borderId="72" xfId="20" applyFont="1" applyFill="1" applyBorder="1" applyAlignment="1">
      <alignment horizontal="left" vertical="center"/>
      <protection/>
    </xf>
    <xf numFmtId="165" fontId="7" fillId="2" borderId="72" xfId="20" applyNumberFormat="1" applyFont="1" applyFill="1" applyBorder="1" applyAlignment="1">
      <alignment horizontal="right" vertical="center"/>
      <protection/>
    </xf>
    <xf numFmtId="165" fontId="7" fillId="2" borderId="0" xfId="20" applyNumberFormat="1" applyFont="1" applyFill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2" fillId="2" borderId="104" xfId="20" applyFont="1" applyFill="1" applyBorder="1" applyAlignment="1">
      <alignment vertical="center"/>
      <protection/>
    </xf>
    <xf numFmtId="0" fontId="12" fillId="2" borderId="105" xfId="20" applyFont="1" applyFill="1" applyBorder="1" applyAlignment="1">
      <alignment vertical="center"/>
      <protection/>
    </xf>
    <xf numFmtId="0" fontId="7" fillId="2" borderId="106" xfId="20" applyFont="1" applyFill="1" applyBorder="1" applyAlignment="1">
      <alignment horizontal="center" vertical="center"/>
      <protection/>
    </xf>
    <xf numFmtId="0" fontId="16" fillId="0" borderId="72" xfId="20" applyFont="1" applyBorder="1" applyAlignment="1">
      <alignment horizontal="center" vertical="center"/>
      <protection/>
    </xf>
    <xf numFmtId="0" fontId="7" fillId="2" borderId="107" xfId="20" applyFont="1" applyFill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5" fillId="2" borderId="21" xfId="20" applyFont="1" applyFill="1" applyBorder="1" applyAlignment="1">
      <alignment horizontal="center" vertical="center" wrapText="1"/>
      <protection/>
    </xf>
    <xf numFmtId="0" fontId="5" fillId="2" borderId="108" xfId="20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2" fillId="2" borderId="73" xfId="20" applyFill="1" applyBorder="1" applyAlignment="1">
      <alignment vertical="center"/>
      <protection/>
    </xf>
    <xf numFmtId="0" fontId="2" fillId="2" borderId="10" xfId="20" applyFill="1" applyBorder="1" applyAlignment="1">
      <alignment vertical="center"/>
      <protection/>
    </xf>
    <xf numFmtId="0" fontId="2" fillId="0" borderId="7" xfId="20" applyBorder="1" applyAlignment="1">
      <alignment horizontal="center" vertical="center"/>
      <protection/>
    </xf>
    <xf numFmtId="0" fontId="2" fillId="0" borderId="109" xfId="20" applyBorder="1" applyAlignment="1">
      <alignment horizontal="center" vertical="center"/>
      <protection/>
    </xf>
    <xf numFmtId="0" fontId="9" fillId="2" borderId="61" xfId="20" applyFont="1" applyFill="1" applyBorder="1" applyAlignment="1">
      <alignment vertical="center"/>
      <protection/>
    </xf>
    <xf numFmtId="0" fontId="9" fillId="2" borderId="110" xfId="20" applyFont="1" applyFill="1" applyBorder="1" applyAlignment="1">
      <alignment vertical="center"/>
      <protection/>
    </xf>
    <xf numFmtId="0" fontId="9" fillId="2" borderId="111" xfId="20" applyFont="1" applyFill="1" applyBorder="1" applyAlignment="1">
      <alignment horizontal="center" vertical="center"/>
      <protection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2" fillId="0" borderId="62" xfId="20" applyBorder="1" applyAlignment="1">
      <alignment horizontal="center" vertical="center"/>
      <protection/>
    </xf>
    <xf numFmtId="0" fontId="2" fillId="0" borderId="63" xfId="20" applyBorder="1" applyAlignment="1">
      <alignment horizontal="center" vertical="center"/>
      <protection/>
    </xf>
    <xf numFmtId="0" fontId="10" fillId="2" borderId="3" xfId="20" applyFont="1" applyFill="1" applyBorder="1" applyAlignment="1">
      <alignment vertical="center"/>
      <protection/>
    </xf>
    <xf numFmtId="0" fontId="9" fillId="2" borderId="4" xfId="20" applyFont="1" applyFill="1" applyBorder="1" applyAlignment="1">
      <alignment vertical="center"/>
      <protection/>
    </xf>
    <xf numFmtId="0" fontId="9" fillId="2" borderId="4" xfId="20" applyFont="1" applyFill="1" applyBorder="1" applyAlignment="1">
      <alignment horizontal="center" vertical="center"/>
      <protection/>
    </xf>
    <xf numFmtId="0" fontId="9" fillId="2" borderId="31" xfId="20" applyFont="1" applyFill="1" applyBorder="1" applyAlignment="1">
      <alignment horizontal="center" vertical="center"/>
      <protection/>
    </xf>
    <xf numFmtId="0" fontId="9" fillId="2" borderId="112" xfId="20" applyFont="1" applyFill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165" fontId="2" fillId="0" borderId="4" xfId="20" applyNumberFormat="1" applyBorder="1" applyAlignment="1">
      <alignment vertical="center"/>
      <protection/>
    </xf>
    <xf numFmtId="0" fontId="2" fillId="0" borderId="4" xfId="20" applyBorder="1" applyAlignment="1" applyProtection="1">
      <alignment horizontal="center" vertical="center"/>
      <protection locked="0"/>
    </xf>
    <xf numFmtId="0" fontId="2" fillId="0" borderId="113" xfId="20" applyBorder="1" applyAlignment="1" applyProtection="1">
      <alignment horizontal="center" vertical="center"/>
      <protection locked="0"/>
    </xf>
    <xf numFmtId="0" fontId="2" fillId="0" borderId="12" xfId="20" applyBorder="1" applyAlignment="1" applyProtection="1">
      <alignment horizontal="center" vertical="center"/>
      <protection locked="0"/>
    </xf>
    <xf numFmtId="3" fontId="2" fillId="0" borderId="11" xfId="20" applyNumberFormat="1" applyBorder="1" applyAlignment="1">
      <alignment horizontal="right" vertical="center"/>
      <protection/>
    </xf>
    <xf numFmtId="165" fontId="2" fillId="0" borderId="31" xfId="20" applyNumberFormat="1" applyBorder="1" applyAlignment="1">
      <alignment horizontal="right" vertical="center"/>
      <protection/>
    </xf>
    <xf numFmtId="165" fontId="9" fillId="2" borderId="4" xfId="20" applyNumberFormat="1" applyFont="1" applyFill="1" applyBorder="1" applyAlignment="1">
      <alignment vertical="center"/>
      <protection/>
    </xf>
    <xf numFmtId="3" fontId="2" fillId="0" borderId="51" xfId="20" applyNumberFormat="1" applyBorder="1" applyAlignment="1">
      <alignment horizontal="center" vertical="center"/>
      <protection/>
    </xf>
    <xf numFmtId="3" fontId="2" fillId="0" borderId="62" xfId="20" applyNumberFormat="1" applyBorder="1" applyAlignment="1">
      <alignment horizontal="center" vertical="center"/>
      <protection/>
    </xf>
    <xf numFmtId="0" fontId="9" fillId="2" borderId="62" xfId="20" applyFont="1" applyFill="1" applyBorder="1" applyAlignment="1">
      <alignment horizontal="center" vertical="center"/>
      <protection/>
    </xf>
    <xf numFmtId="49" fontId="2" fillId="0" borderId="3" xfId="20" applyNumberFormat="1" applyBorder="1" applyAlignment="1">
      <alignment vertical="center"/>
      <protection/>
    </xf>
    <xf numFmtId="49" fontId="2" fillId="0" borderId="16" xfId="20" applyNumberFormat="1" applyBorder="1" applyAlignment="1">
      <alignment vertical="center"/>
      <protection/>
    </xf>
    <xf numFmtId="0" fontId="2" fillId="0" borderId="15" xfId="20" applyBorder="1" applyAlignment="1">
      <alignment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17" xfId="20" applyBorder="1" applyAlignment="1">
      <alignment horizontal="center" vertical="center"/>
      <protection/>
    </xf>
    <xf numFmtId="0" fontId="2" fillId="0" borderId="11" xfId="20" applyBorder="1" applyAlignment="1">
      <alignment horizontal="center" vertical="center"/>
      <protection/>
    </xf>
    <xf numFmtId="0" fontId="9" fillId="2" borderId="114" xfId="20" applyFont="1" applyFill="1" applyBorder="1" applyAlignment="1">
      <alignment horizontal="center" vertical="center"/>
      <protection/>
    </xf>
    <xf numFmtId="0" fontId="9" fillId="2" borderId="12" xfId="20" applyFont="1" applyFill="1" applyBorder="1" applyAlignment="1">
      <alignment horizontal="center" vertical="center"/>
      <protection/>
    </xf>
    <xf numFmtId="0" fontId="9" fillId="2" borderId="20" xfId="20" applyFont="1" applyFill="1" applyBorder="1" applyAlignment="1">
      <alignment horizontal="center" vertical="center"/>
      <protection/>
    </xf>
    <xf numFmtId="0" fontId="2" fillId="0" borderId="12" xfId="20" applyBorder="1" applyAlignment="1">
      <alignment horizontal="center" vertical="center"/>
      <protection/>
    </xf>
    <xf numFmtId="0" fontId="2" fillId="0" borderId="11" xfId="20" applyBorder="1" applyAlignment="1" applyProtection="1">
      <alignment horizontal="center" vertical="center"/>
      <protection locked="0"/>
    </xf>
    <xf numFmtId="0" fontId="2" fillId="0" borderId="9" xfId="20" applyBorder="1" applyAlignment="1" applyProtection="1">
      <alignment horizontal="center" vertical="center"/>
      <protection locked="0"/>
    </xf>
    <xf numFmtId="0" fontId="2" fillId="0" borderId="5" xfId="20" applyBorder="1" applyAlignment="1" applyProtection="1">
      <alignment horizontal="center" vertical="center"/>
      <protection locked="0"/>
    </xf>
    <xf numFmtId="165" fontId="2" fillId="0" borderId="15" xfId="20" applyNumberFormat="1" applyBorder="1" applyAlignment="1">
      <alignment vertical="center"/>
      <protection/>
    </xf>
    <xf numFmtId="0" fontId="2" fillId="0" borderId="15" xfId="20" applyBorder="1" applyAlignment="1" applyProtection="1">
      <alignment horizontal="center" vertical="center"/>
      <protection locked="0"/>
    </xf>
    <xf numFmtId="0" fontId="2" fillId="0" borderId="114" xfId="20" applyBorder="1" applyAlignment="1" applyProtection="1">
      <alignment horizontal="center" vertical="center"/>
      <protection locked="0"/>
    </xf>
    <xf numFmtId="0" fontId="2" fillId="0" borderId="45" xfId="20" applyBorder="1" applyAlignment="1" applyProtection="1">
      <alignment horizontal="center" vertical="center"/>
      <protection locked="0"/>
    </xf>
    <xf numFmtId="0" fontId="3" fillId="0" borderId="24" xfId="20" applyFont="1" applyBorder="1" applyAlignment="1">
      <alignment horizontal="center" vertical="center"/>
      <protection/>
    </xf>
    <xf numFmtId="0" fontId="3" fillId="0" borderId="88" xfId="20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165" fontId="2" fillId="0" borderId="0" xfId="20" applyNumberFormat="1" applyAlignment="1">
      <alignment vertical="center"/>
      <protection/>
    </xf>
    <xf numFmtId="0" fontId="3" fillId="0" borderId="50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9" fontId="3" fillId="0" borderId="11" xfId="20" applyNumberFormat="1" applyFont="1" applyBorder="1" applyAlignment="1">
      <alignment horizontal="right" vertical="center"/>
      <protection/>
    </xf>
    <xf numFmtId="165" fontId="3" fillId="0" borderId="13" xfId="20" applyNumberFormat="1" applyFont="1" applyBorder="1" applyAlignment="1">
      <alignment horizontal="right" vertical="center"/>
      <protection/>
    </xf>
    <xf numFmtId="0" fontId="3" fillId="0" borderId="28" xfId="20" applyFont="1" applyBorder="1" applyAlignment="1">
      <alignment horizontal="center" vertical="center"/>
      <protection/>
    </xf>
    <xf numFmtId="0" fontId="3" fillId="0" borderId="89" xfId="20" applyFont="1" applyBorder="1" applyAlignment="1">
      <alignment horizontal="center" vertical="center"/>
      <protection/>
    </xf>
    <xf numFmtId="0" fontId="3" fillId="0" borderId="30" xfId="20" applyFont="1" applyBorder="1" applyAlignment="1">
      <alignment horizontal="center" vertical="center"/>
      <protection/>
    </xf>
    <xf numFmtId="165" fontId="3" fillId="0" borderId="33" xfId="20" applyNumberFormat="1" applyFont="1" applyBorder="1" applyAlignment="1">
      <alignment horizontal="right" vertical="center"/>
      <protection/>
    </xf>
    <xf numFmtId="165" fontId="17" fillId="2" borderId="110" xfId="20" applyNumberFormat="1" applyFont="1" applyFill="1" applyBorder="1" applyAlignment="1">
      <alignment horizontal="center" vertical="center" wrapText="1"/>
      <protection/>
    </xf>
    <xf numFmtId="165" fontId="7" fillId="2" borderId="0" xfId="20" applyNumberFormat="1" applyFont="1" applyFill="1" applyBorder="1" applyAlignment="1">
      <alignment horizontal="right" vertical="center"/>
      <protection/>
    </xf>
    <xf numFmtId="165" fontId="2" fillId="4" borderId="4" xfId="20" applyNumberFormat="1" applyFill="1" applyBorder="1" applyAlignment="1">
      <alignment vertical="center"/>
      <protection/>
    </xf>
    <xf numFmtId="0" fontId="18" fillId="0" borderId="50" xfId="20" applyFont="1" applyBorder="1">
      <alignment/>
      <protection/>
    </xf>
    <xf numFmtId="165" fontId="2" fillId="0" borderId="51" xfId="20" applyNumberFormat="1" applyBorder="1" applyAlignment="1">
      <alignment horizontal="center" vertical="center"/>
      <protection/>
    </xf>
    <xf numFmtId="165" fontId="2" fillId="0" borderId="62" xfId="20" applyNumberFormat="1" applyBorder="1" applyAlignment="1">
      <alignment horizontal="center" vertical="center"/>
      <protection/>
    </xf>
    <xf numFmtId="0" fontId="6" fillId="7" borderId="115" xfId="20" applyFont="1" applyFill="1" applyBorder="1" applyAlignment="1" applyProtection="1">
      <alignment horizontal="center" vertical="center" wrapText="1"/>
      <protection locked="0"/>
    </xf>
    <xf numFmtId="0" fontId="6" fillId="7" borderId="0" xfId="20" applyFont="1" applyFill="1" applyAlignment="1" applyProtection="1">
      <alignment horizontal="center" vertical="center" wrapText="1"/>
      <protection locked="0"/>
    </xf>
    <xf numFmtId="0" fontId="6" fillId="7" borderId="10" xfId="20" applyFont="1" applyFill="1" applyBorder="1" applyAlignment="1" applyProtection="1">
      <alignment horizontal="center" vertical="center" wrapText="1"/>
      <protection locked="0"/>
    </xf>
    <xf numFmtId="0" fontId="6" fillId="7" borderId="100" xfId="20" applyFont="1" applyFill="1" applyBorder="1" applyAlignment="1" applyProtection="1">
      <alignment horizontal="center" vertical="center" wrapText="1"/>
      <protection locked="0"/>
    </xf>
    <xf numFmtId="0" fontId="6" fillId="7" borderId="29" xfId="20" applyFont="1" applyFill="1" applyBorder="1" applyAlignment="1" applyProtection="1">
      <alignment horizontal="center" vertical="center" wrapText="1"/>
      <protection locked="0"/>
    </xf>
    <xf numFmtId="0" fontId="6" fillId="7" borderId="89" xfId="20" applyFont="1" applyFill="1" applyBorder="1" applyAlignment="1" applyProtection="1">
      <alignment horizontal="center" vertical="center" wrapText="1"/>
      <protection locked="0"/>
    </xf>
    <xf numFmtId="0" fontId="19" fillId="6" borderId="92" xfId="20" applyFont="1" applyFill="1" applyBorder="1" applyAlignment="1">
      <alignment horizontal="center" vertical="center" wrapText="1"/>
      <protection/>
    </xf>
    <xf numFmtId="0" fontId="19" fillId="6" borderId="25" xfId="20" applyFont="1" applyFill="1" applyBorder="1" applyAlignment="1">
      <alignment horizontal="center" vertical="center" wrapText="1"/>
      <protection/>
    </xf>
    <xf numFmtId="0" fontId="19" fillId="6" borderId="27" xfId="20" applyFont="1" applyFill="1" applyBorder="1" applyAlignment="1">
      <alignment horizontal="center" vertical="center" wrapText="1"/>
      <protection/>
    </xf>
    <xf numFmtId="0" fontId="19" fillId="6" borderId="115" xfId="20" applyFont="1" applyFill="1" applyBorder="1" applyAlignment="1">
      <alignment horizontal="center" vertical="center" wrapText="1"/>
      <protection/>
    </xf>
    <xf numFmtId="0" fontId="19" fillId="6" borderId="0" xfId="20" applyFont="1" applyFill="1" applyBorder="1" applyAlignment="1">
      <alignment horizontal="center" vertical="center" wrapText="1"/>
      <protection/>
    </xf>
    <xf numFmtId="0" fontId="19" fillId="6" borderId="116" xfId="20" applyFont="1" applyFill="1" applyBorder="1" applyAlignment="1">
      <alignment horizontal="center" vertical="center" wrapText="1"/>
      <protection/>
    </xf>
    <xf numFmtId="0" fontId="14" fillId="6" borderId="25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0"/>
  <sheetViews>
    <sheetView tabSelected="1" workbookViewId="0" topLeftCell="A1">
      <selection activeCell="C31" sqref="C31"/>
    </sheetView>
  </sheetViews>
  <sheetFormatPr defaultColWidth="11.421875" defaultRowHeight="15"/>
  <cols>
    <col min="3" max="3" width="45.28125" style="0" bestFit="1" customWidth="1"/>
    <col min="4" max="4" width="34.7109375" style="0" customWidth="1"/>
    <col min="5" max="5" width="13.7109375" style="0" customWidth="1"/>
    <col min="6" max="6" width="12.8515625" style="0" bestFit="1" customWidth="1"/>
    <col min="16" max="16" width="20.421875" style="0" customWidth="1"/>
  </cols>
  <sheetData>
    <row r="2" spans="2:16" ht="16">
      <c r="B2" s="173" t="s">
        <v>93</v>
      </c>
      <c r="C2" s="173"/>
      <c r="D2" s="174" t="s">
        <v>138</v>
      </c>
      <c r="E2" s="174"/>
      <c r="F2" s="174"/>
      <c r="G2" s="174"/>
      <c r="H2" s="174"/>
      <c r="I2" s="174"/>
      <c r="J2" s="174"/>
      <c r="K2" s="175"/>
      <c r="L2" s="176"/>
      <c r="M2" s="176"/>
      <c r="N2" s="176"/>
      <c r="O2" s="176" t="s">
        <v>137</v>
      </c>
      <c r="P2" s="176"/>
    </row>
    <row r="4" spans="2:16" ht="48">
      <c r="B4" s="116" t="s">
        <v>94</v>
      </c>
      <c r="C4" s="117"/>
      <c r="D4" s="288" t="s">
        <v>139</v>
      </c>
      <c r="E4" s="289"/>
      <c r="F4" s="289"/>
      <c r="G4" s="290"/>
      <c r="H4" s="122" t="s">
        <v>95</v>
      </c>
      <c r="I4" s="122"/>
      <c r="J4" s="122"/>
      <c r="K4" s="122"/>
      <c r="L4" s="122"/>
      <c r="M4" s="122"/>
      <c r="N4" s="123"/>
      <c r="O4" s="124" t="s">
        <v>96</v>
      </c>
      <c r="P4" s="125" t="s">
        <v>0</v>
      </c>
    </row>
    <row r="5" spans="2:16" ht="16">
      <c r="B5" s="118"/>
      <c r="C5" s="119"/>
      <c r="D5" s="291"/>
      <c r="E5" s="292"/>
      <c r="F5" s="292"/>
      <c r="G5" s="293"/>
      <c r="H5" s="177"/>
      <c r="I5" s="177"/>
      <c r="J5" s="177"/>
      <c r="K5" s="177"/>
      <c r="L5" s="177"/>
      <c r="M5" s="177"/>
      <c r="N5" s="178"/>
      <c r="O5" s="124"/>
      <c r="P5" s="125"/>
    </row>
    <row r="6" spans="2:16" ht="16">
      <c r="B6" s="118"/>
      <c r="C6" s="119"/>
      <c r="D6" s="291"/>
      <c r="E6" s="292"/>
      <c r="F6" s="292"/>
      <c r="G6" s="293"/>
      <c r="H6" s="177"/>
      <c r="I6" s="177"/>
      <c r="J6" s="177"/>
      <c r="K6" s="177"/>
      <c r="L6" s="177"/>
      <c r="M6" s="177"/>
      <c r="N6" s="178"/>
      <c r="O6" s="124"/>
      <c r="P6" s="125"/>
    </row>
    <row r="7" spans="2:16" ht="16">
      <c r="B7" s="126" t="s">
        <v>97</v>
      </c>
      <c r="C7" s="127"/>
      <c r="D7" s="65"/>
      <c r="E7" s="83" t="s">
        <v>102</v>
      </c>
      <c r="F7" s="84"/>
      <c r="G7" s="85" t="s">
        <v>103</v>
      </c>
      <c r="H7" s="86"/>
      <c r="I7" s="87" t="s">
        <v>104</v>
      </c>
      <c r="J7" s="86"/>
      <c r="K7" s="87" t="s">
        <v>105</v>
      </c>
      <c r="L7" s="88"/>
      <c r="M7" s="1"/>
      <c r="N7" s="2"/>
      <c r="O7" s="128"/>
      <c r="P7" s="129"/>
    </row>
    <row r="8" spans="2:16" ht="26">
      <c r="B8" s="3" t="s">
        <v>98</v>
      </c>
      <c r="C8" s="4" t="s">
        <v>1</v>
      </c>
      <c r="D8" s="130" t="s">
        <v>99</v>
      </c>
      <c r="E8" s="136" t="s">
        <v>100</v>
      </c>
      <c r="F8" s="132" t="s">
        <v>101</v>
      </c>
      <c r="G8" s="134"/>
      <c r="H8" s="134"/>
      <c r="I8" s="134"/>
      <c r="J8" s="134"/>
      <c r="K8" s="134"/>
      <c r="L8" s="134"/>
      <c r="M8" s="134"/>
      <c r="N8" s="135"/>
      <c r="O8" s="128"/>
      <c r="P8" s="129"/>
    </row>
    <row r="9" spans="2:16" ht="15">
      <c r="B9" s="5" t="s">
        <v>2</v>
      </c>
      <c r="C9" s="6"/>
      <c r="D9" s="131"/>
      <c r="E9" s="136"/>
      <c r="F9" s="133"/>
      <c r="G9" s="7">
        <v>157</v>
      </c>
      <c r="H9" s="8">
        <v>165</v>
      </c>
      <c r="I9" s="8">
        <v>185</v>
      </c>
      <c r="J9" s="8">
        <v>188</v>
      </c>
      <c r="K9" s="8">
        <v>191</v>
      </c>
      <c r="L9" s="9">
        <v>193</v>
      </c>
      <c r="M9" s="8"/>
      <c r="N9" s="10"/>
      <c r="O9" s="128"/>
      <c r="P9" s="129"/>
    </row>
    <row r="10" spans="2:16" ht="15">
      <c r="B10" s="11" t="s">
        <v>3</v>
      </c>
      <c r="C10" s="12" t="s">
        <v>4</v>
      </c>
      <c r="D10" s="66">
        <v>2156</v>
      </c>
      <c r="E10" s="66">
        <f aca="true" t="shared" si="0" ref="E10:E15">ROUND(D10*1.21,0)</f>
        <v>2609</v>
      </c>
      <c r="F10" s="66">
        <f aca="true" t="shared" si="1" ref="F10:F15">ROUND(D10*1.3*1.21,0)</f>
        <v>3391</v>
      </c>
      <c r="G10" s="13"/>
      <c r="H10" s="13"/>
      <c r="I10" s="13"/>
      <c r="J10" s="14"/>
      <c r="K10" s="13"/>
      <c r="L10" s="14"/>
      <c r="M10" s="13"/>
      <c r="N10" s="15"/>
      <c r="O10" s="16">
        <f>SUM(G10:N10)</f>
        <v>0</v>
      </c>
      <c r="P10" s="79">
        <f>SUM(E10*O10)</f>
        <v>0</v>
      </c>
    </row>
    <row r="11" spans="2:16" ht="15">
      <c r="B11" s="11" t="s">
        <v>3</v>
      </c>
      <c r="C11" s="12" t="s">
        <v>5</v>
      </c>
      <c r="D11" s="66">
        <v>1567</v>
      </c>
      <c r="E11" s="66">
        <f t="shared" si="0"/>
        <v>1896</v>
      </c>
      <c r="F11" s="66">
        <f t="shared" si="1"/>
        <v>2465</v>
      </c>
      <c r="G11" s="13"/>
      <c r="H11" s="13"/>
      <c r="I11" s="13"/>
      <c r="J11" s="14"/>
      <c r="K11" s="13"/>
      <c r="L11" s="14"/>
      <c r="M11" s="13"/>
      <c r="N11" s="15"/>
      <c r="O11" s="16">
        <f aca="true" t="shared" si="2" ref="O11:O72">SUM(G11:N11)</f>
        <v>0</v>
      </c>
      <c r="P11" s="79">
        <f aca="true" t="shared" si="3" ref="P11:P74">SUM(E11*O11)</f>
        <v>0</v>
      </c>
    </row>
    <row r="12" spans="2:16" ht="15">
      <c r="B12" s="11" t="s">
        <v>6</v>
      </c>
      <c r="C12" s="12" t="s">
        <v>7</v>
      </c>
      <c r="D12" s="66">
        <v>2156</v>
      </c>
      <c r="E12" s="66">
        <f t="shared" si="0"/>
        <v>2609</v>
      </c>
      <c r="F12" s="66">
        <f t="shared" si="1"/>
        <v>3391</v>
      </c>
      <c r="G12" s="13"/>
      <c r="H12" s="13"/>
      <c r="I12" s="17"/>
      <c r="J12" s="13"/>
      <c r="K12" s="17"/>
      <c r="L12" s="13"/>
      <c r="M12" s="13"/>
      <c r="N12" s="15"/>
      <c r="O12" s="16">
        <f t="shared" si="2"/>
        <v>0</v>
      </c>
      <c r="P12" s="79">
        <f t="shared" si="3"/>
        <v>0</v>
      </c>
    </row>
    <row r="13" spans="2:16" ht="15">
      <c r="B13" s="11" t="s">
        <v>6</v>
      </c>
      <c r="C13" s="12" t="s">
        <v>8</v>
      </c>
      <c r="D13" s="66">
        <v>1567</v>
      </c>
      <c r="E13" s="66">
        <f t="shared" si="0"/>
        <v>1896</v>
      </c>
      <c r="F13" s="66">
        <f t="shared" si="1"/>
        <v>2465</v>
      </c>
      <c r="G13" s="13"/>
      <c r="H13" s="13"/>
      <c r="I13" s="14"/>
      <c r="J13" s="13"/>
      <c r="K13" s="14"/>
      <c r="L13" s="13"/>
      <c r="M13" s="13"/>
      <c r="N13" s="15"/>
      <c r="O13" s="16">
        <f t="shared" si="2"/>
        <v>0</v>
      </c>
      <c r="P13" s="79">
        <f t="shared" si="3"/>
        <v>0</v>
      </c>
    </row>
    <row r="14" spans="2:16" ht="15">
      <c r="B14" s="11" t="s">
        <v>9</v>
      </c>
      <c r="C14" s="12" t="s">
        <v>10</v>
      </c>
      <c r="D14" s="66">
        <v>2156</v>
      </c>
      <c r="E14" s="66">
        <f t="shared" si="0"/>
        <v>2609</v>
      </c>
      <c r="F14" s="66">
        <f t="shared" si="1"/>
        <v>3391</v>
      </c>
      <c r="G14" s="18"/>
      <c r="H14" s="18"/>
      <c r="I14" s="13"/>
      <c r="J14" s="13"/>
      <c r="K14" s="13"/>
      <c r="L14" s="13"/>
      <c r="M14" s="13"/>
      <c r="N14" s="15"/>
      <c r="O14" s="16">
        <f t="shared" si="2"/>
        <v>0</v>
      </c>
      <c r="P14" s="79">
        <f t="shared" si="3"/>
        <v>0</v>
      </c>
    </row>
    <row r="15" spans="2:16" ht="15">
      <c r="B15" s="11" t="s">
        <v>9</v>
      </c>
      <c r="C15" s="12" t="s">
        <v>11</v>
      </c>
      <c r="D15" s="66">
        <v>1567</v>
      </c>
      <c r="E15" s="66">
        <f t="shared" si="0"/>
        <v>1896</v>
      </c>
      <c r="F15" s="66">
        <f t="shared" si="1"/>
        <v>2465</v>
      </c>
      <c r="G15" s="18"/>
      <c r="H15" s="18"/>
      <c r="I15" s="13"/>
      <c r="J15" s="13"/>
      <c r="K15" s="13"/>
      <c r="L15" s="13"/>
      <c r="M15" s="13"/>
      <c r="N15" s="15"/>
      <c r="O15" s="16">
        <f t="shared" si="2"/>
        <v>0</v>
      </c>
      <c r="P15" s="79">
        <f t="shared" si="3"/>
        <v>0</v>
      </c>
    </row>
    <row r="16" spans="2:16" ht="15">
      <c r="B16" s="5" t="s">
        <v>12</v>
      </c>
      <c r="C16" s="6"/>
      <c r="D16" s="67"/>
      <c r="E16" s="67"/>
      <c r="F16" s="67"/>
      <c r="G16" s="19">
        <v>175</v>
      </c>
      <c r="H16" s="19">
        <v>180</v>
      </c>
      <c r="I16" s="19">
        <v>182</v>
      </c>
      <c r="J16" s="19">
        <v>185</v>
      </c>
      <c r="K16" s="19"/>
      <c r="L16" s="19"/>
      <c r="M16" s="19"/>
      <c r="N16" s="20"/>
      <c r="O16" s="111"/>
      <c r="P16" s="79">
        <f t="shared" si="3"/>
        <v>0</v>
      </c>
    </row>
    <row r="17" spans="2:16" ht="15">
      <c r="B17" s="11" t="s">
        <v>62</v>
      </c>
      <c r="C17" s="12" t="s">
        <v>13</v>
      </c>
      <c r="D17" s="66">
        <v>2156</v>
      </c>
      <c r="E17" s="66">
        <f>ROUND(D17*1.21,0)</f>
        <v>2609</v>
      </c>
      <c r="F17" s="66">
        <f>ROUND(D17*1.3*1.21,0)</f>
        <v>3391</v>
      </c>
      <c r="G17" s="18"/>
      <c r="H17" s="18"/>
      <c r="I17" s="18"/>
      <c r="J17" s="18"/>
      <c r="K17" s="13"/>
      <c r="L17" s="13"/>
      <c r="M17" s="13"/>
      <c r="N17" s="15"/>
      <c r="O17" s="16">
        <f t="shared" si="2"/>
        <v>0</v>
      </c>
      <c r="P17" s="79">
        <f t="shared" si="3"/>
        <v>0</v>
      </c>
    </row>
    <row r="18" spans="2:16" ht="15">
      <c r="B18" s="11" t="s">
        <v>62</v>
      </c>
      <c r="C18" s="12" t="s">
        <v>14</v>
      </c>
      <c r="D18" s="66">
        <v>1567</v>
      </c>
      <c r="E18" s="66">
        <f>ROUND(D18*1.21,0)</f>
        <v>1896</v>
      </c>
      <c r="F18" s="66">
        <f>ROUND(D18*1.3*1.21,0)</f>
        <v>2465</v>
      </c>
      <c r="G18" s="18"/>
      <c r="H18" s="18"/>
      <c r="I18" s="18"/>
      <c r="J18" s="18"/>
      <c r="K18" s="13"/>
      <c r="L18" s="13"/>
      <c r="M18" s="13"/>
      <c r="N18" s="15"/>
      <c r="O18" s="16">
        <f t="shared" si="2"/>
        <v>0</v>
      </c>
      <c r="P18" s="79">
        <f t="shared" si="3"/>
        <v>0</v>
      </c>
    </row>
    <row r="19" spans="2:16" ht="15">
      <c r="B19" s="137"/>
      <c r="C19" s="138"/>
      <c r="D19" s="138"/>
      <c r="E19" s="138"/>
      <c r="F19" s="139"/>
      <c r="G19" s="19">
        <v>201</v>
      </c>
      <c r="H19" s="19">
        <v>205</v>
      </c>
      <c r="I19" s="19">
        <v>210</v>
      </c>
      <c r="J19" s="19">
        <v>211</v>
      </c>
      <c r="K19" s="19">
        <v>218</v>
      </c>
      <c r="L19" s="19"/>
      <c r="M19" s="19"/>
      <c r="N19" s="20"/>
      <c r="O19" s="111"/>
      <c r="P19" s="79">
        <f t="shared" si="3"/>
        <v>0</v>
      </c>
    </row>
    <row r="20" spans="2:16" ht="15">
      <c r="B20" s="11" t="s">
        <v>15</v>
      </c>
      <c r="C20" s="12" t="s">
        <v>65</v>
      </c>
      <c r="D20" s="66">
        <v>2663</v>
      </c>
      <c r="E20" s="66">
        <f>ROUND(D20*1.21,0)</f>
        <v>3222</v>
      </c>
      <c r="F20" s="66">
        <f>ROUND(D20*1.3*1.21,0)</f>
        <v>4189</v>
      </c>
      <c r="G20" s="13"/>
      <c r="H20" s="13"/>
      <c r="I20" s="18"/>
      <c r="J20" s="13"/>
      <c r="K20" s="18"/>
      <c r="L20" s="13"/>
      <c r="M20" s="13"/>
      <c r="N20" s="15"/>
      <c r="O20" s="16">
        <f t="shared" si="2"/>
        <v>0</v>
      </c>
      <c r="P20" s="79">
        <f t="shared" si="3"/>
        <v>0</v>
      </c>
    </row>
    <row r="21" spans="2:16" ht="15">
      <c r="B21" s="11" t="s">
        <v>15</v>
      </c>
      <c r="C21" s="12" t="s">
        <v>16</v>
      </c>
      <c r="D21" s="66">
        <v>1801</v>
      </c>
      <c r="E21" s="66">
        <f>ROUND(D21*1.21,0)</f>
        <v>2179</v>
      </c>
      <c r="F21" s="66">
        <f>ROUND(D21*1.3*1.21,0)</f>
        <v>2833</v>
      </c>
      <c r="G21" s="13"/>
      <c r="H21" s="13"/>
      <c r="I21" s="18"/>
      <c r="J21" s="13"/>
      <c r="K21" s="18"/>
      <c r="L21" s="13"/>
      <c r="M21" s="13"/>
      <c r="N21" s="15"/>
      <c r="O21" s="16">
        <f t="shared" si="2"/>
        <v>0</v>
      </c>
      <c r="P21" s="79">
        <f t="shared" si="3"/>
        <v>0</v>
      </c>
    </row>
    <row r="22" spans="2:16" ht="15">
      <c r="B22" s="11" t="s">
        <v>17</v>
      </c>
      <c r="C22" s="12" t="s">
        <v>66</v>
      </c>
      <c r="D22" s="66">
        <v>2663</v>
      </c>
      <c r="E22" s="66">
        <f>ROUND(D22*1.21,0)</f>
        <v>3222</v>
      </c>
      <c r="F22" s="66">
        <f>ROUND(D22*1.3*1.21,0)</f>
        <v>4189</v>
      </c>
      <c r="G22" s="18"/>
      <c r="H22" s="18"/>
      <c r="I22" s="13"/>
      <c r="J22" s="18"/>
      <c r="K22" s="13"/>
      <c r="L22" s="13"/>
      <c r="M22" s="13"/>
      <c r="N22" s="15"/>
      <c r="O22" s="16">
        <f t="shared" si="2"/>
        <v>0</v>
      </c>
      <c r="P22" s="79">
        <f t="shared" si="3"/>
        <v>0</v>
      </c>
    </row>
    <row r="23" spans="2:16" ht="15">
      <c r="B23" s="11" t="s">
        <v>17</v>
      </c>
      <c r="C23" s="12" t="s">
        <v>18</v>
      </c>
      <c r="D23" s="66">
        <v>1801</v>
      </c>
      <c r="E23" s="66">
        <f>ROUND(D23*1.21,0)</f>
        <v>2179</v>
      </c>
      <c r="F23" s="66">
        <f>ROUND(D23*1.3*1.21,0)</f>
        <v>2833</v>
      </c>
      <c r="G23" s="18"/>
      <c r="H23" s="18"/>
      <c r="I23" s="13"/>
      <c r="J23" s="18"/>
      <c r="K23" s="13"/>
      <c r="L23" s="13"/>
      <c r="M23" s="13"/>
      <c r="N23" s="15"/>
      <c r="O23" s="16">
        <f t="shared" si="2"/>
        <v>0</v>
      </c>
      <c r="P23" s="79">
        <f t="shared" si="3"/>
        <v>0</v>
      </c>
    </row>
    <row r="24" spans="2:16" ht="15">
      <c r="B24" s="5" t="s">
        <v>19</v>
      </c>
      <c r="C24" s="6"/>
      <c r="D24" s="67"/>
      <c r="E24" s="67"/>
      <c r="F24" s="67"/>
      <c r="G24" s="22" t="s">
        <v>20</v>
      </c>
      <c r="H24" s="19"/>
      <c r="I24" s="19"/>
      <c r="J24" s="19"/>
      <c r="K24" s="19"/>
      <c r="L24" s="19"/>
      <c r="M24" s="19"/>
      <c r="N24" s="20"/>
      <c r="O24" s="111"/>
      <c r="P24" s="79">
        <f t="shared" si="3"/>
        <v>0</v>
      </c>
    </row>
    <row r="25" spans="2:16" ht="15">
      <c r="B25" s="23" t="s">
        <v>63</v>
      </c>
      <c r="C25" s="24" t="s">
        <v>64</v>
      </c>
      <c r="D25" s="69">
        <v>862</v>
      </c>
      <c r="E25" s="66">
        <f>ROUND(D25*1.21,0)</f>
        <v>1043</v>
      </c>
      <c r="F25" s="66">
        <f>ROUND(D25*1.3*1.21,0)</f>
        <v>1356</v>
      </c>
      <c r="G25" s="18"/>
      <c r="H25" s="13"/>
      <c r="I25" s="13"/>
      <c r="J25" s="13"/>
      <c r="K25" s="13"/>
      <c r="L25" s="13"/>
      <c r="M25" s="13"/>
      <c r="N25" s="15"/>
      <c r="O25" s="16">
        <f t="shared" si="2"/>
        <v>0</v>
      </c>
      <c r="P25" s="79">
        <f t="shared" si="3"/>
        <v>0</v>
      </c>
    </row>
    <row r="26" spans="2:16" ht="15">
      <c r="B26" s="23" t="s">
        <v>67</v>
      </c>
      <c r="C26" s="24" t="s">
        <v>68</v>
      </c>
      <c r="D26" s="69">
        <v>589</v>
      </c>
      <c r="E26" s="66">
        <f>ROUND(D26*1.21,0)</f>
        <v>713</v>
      </c>
      <c r="F26" s="66">
        <f>ROUND(D26*1.3*1.21,0)</f>
        <v>926</v>
      </c>
      <c r="G26" s="18"/>
      <c r="H26" s="13"/>
      <c r="I26" s="13"/>
      <c r="J26" s="13"/>
      <c r="K26" s="13"/>
      <c r="L26" s="13"/>
      <c r="M26" s="13"/>
      <c r="N26" s="15"/>
      <c r="O26" s="16">
        <f t="shared" si="2"/>
        <v>0</v>
      </c>
      <c r="P26" s="79">
        <f t="shared" si="3"/>
        <v>0</v>
      </c>
    </row>
    <row r="27" spans="2:16" ht="15">
      <c r="B27" s="5" t="s">
        <v>21</v>
      </c>
      <c r="C27" s="6"/>
      <c r="D27" s="67"/>
      <c r="E27" s="67"/>
      <c r="F27" s="67"/>
      <c r="G27" s="19">
        <v>174</v>
      </c>
      <c r="H27" s="19">
        <v>181</v>
      </c>
      <c r="I27" s="19">
        <v>191</v>
      </c>
      <c r="J27" s="19"/>
      <c r="K27" s="19"/>
      <c r="L27" s="19"/>
      <c r="M27" s="19"/>
      <c r="N27" s="20"/>
      <c r="O27" s="111"/>
      <c r="P27" s="79">
        <f t="shared" si="3"/>
        <v>0</v>
      </c>
    </row>
    <row r="28" spans="2:16" ht="15">
      <c r="B28" s="11" t="s">
        <v>22</v>
      </c>
      <c r="C28" s="12" t="s">
        <v>23</v>
      </c>
      <c r="D28" s="66">
        <v>2251</v>
      </c>
      <c r="E28" s="66">
        <f>ROUND(D28*1.21,0)</f>
        <v>2724</v>
      </c>
      <c r="F28" s="66">
        <f>ROUND(D28*1.3*1.21,0)</f>
        <v>3541</v>
      </c>
      <c r="G28" s="18"/>
      <c r="H28" s="18"/>
      <c r="I28" s="18"/>
      <c r="J28" s="13"/>
      <c r="K28" s="13"/>
      <c r="L28" s="13"/>
      <c r="M28" s="13"/>
      <c r="N28" s="15"/>
      <c r="O28" s="16">
        <f t="shared" si="2"/>
        <v>0</v>
      </c>
      <c r="P28" s="79">
        <f t="shared" si="3"/>
        <v>0</v>
      </c>
    </row>
    <row r="29" spans="2:16" ht="15">
      <c r="B29" s="11" t="s">
        <v>22</v>
      </c>
      <c r="C29" s="12" t="s">
        <v>24</v>
      </c>
      <c r="D29" s="66">
        <v>1801</v>
      </c>
      <c r="E29" s="66">
        <f>ROUND(D29*1.21,0)</f>
        <v>2179</v>
      </c>
      <c r="F29" s="66">
        <f>ROUND(D29*1.3*1.21,0)</f>
        <v>2833</v>
      </c>
      <c r="G29" s="18"/>
      <c r="H29" s="18"/>
      <c r="I29" s="18"/>
      <c r="J29" s="13"/>
      <c r="K29" s="13"/>
      <c r="L29" s="13"/>
      <c r="M29" s="13"/>
      <c r="N29" s="15"/>
      <c r="O29" s="16">
        <f t="shared" si="2"/>
        <v>0</v>
      </c>
      <c r="P29" s="79">
        <f t="shared" si="3"/>
        <v>0</v>
      </c>
    </row>
    <row r="30" spans="2:16" ht="15">
      <c r="B30" s="137"/>
      <c r="C30" s="138"/>
      <c r="D30" s="138"/>
      <c r="E30" s="138"/>
      <c r="F30" s="139"/>
      <c r="G30" s="19">
        <v>134</v>
      </c>
      <c r="H30" s="19">
        <v>142</v>
      </c>
      <c r="I30" s="19">
        <v>150</v>
      </c>
      <c r="J30" s="19">
        <v>158</v>
      </c>
      <c r="K30" s="19">
        <v>166</v>
      </c>
      <c r="L30" s="19">
        <v>171</v>
      </c>
      <c r="M30" s="19">
        <v>176</v>
      </c>
      <c r="N30" s="20">
        <v>182</v>
      </c>
      <c r="O30" s="111"/>
      <c r="P30" s="79">
        <f t="shared" si="3"/>
        <v>0</v>
      </c>
    </row>
    <row r="31" spans="2:16" ht="15">
      <c r="B31" s="11" t="s">
        <v>69</v>
      </c>
      <c r="C31" s="12" t="s">
        <v>25</v>
      </c>
      <c r="D31" s="66">
        <v>1853</v>
      </c>
      <c r="E31" s="66">
        <f aca="true" t="shared" si="4" ref="E31:E36">ROUND(D31*1.21,0)</f>
        <v>2242</v>
      </c>
      <c r="F31" s="66">
        <f aca="true" t="shared" si="5" ref="F31:F36">ROUND(D31*1.3*1.21,0)</f>
        <v>2915</v>
      </c>
      <c r="G31" s="13"/>
      <c r="H31" s="13"/>
      <c r="I31" s="13"/>
      <c r="J31" s="13"/>
      <c r="K31" s="13"/>
      <c r="L31" s="13"/>
      <c r="M31" s="13"/>
      <c r="N31" s="21"/>
      <c r="O31" s="16">
        <f t="shared" si="2"/>
        <v>0</v>
      </c>
      <c r="P31" s="79">
        <f t="shared" si="3"/>
        <v>0</v>
      </c>
    </row>
    <row r="32" spans="2:16" ht="15">
      <c r="B32" s="11" t="s">
        <v>69</v>
      </c>
      <c r="C32" s="12" t="s">
        <v>26</v>
      </c>
      <c r="D32" s="66">
        <v>1403</v>
      </c>
      <c r="E32" s="66">
        <f t="shared" si="4"/>
        <v>1698</v>
      </c>
      <c r="F32" s="66">
        <f t="shared" si="5"/>
        <v>2207</v>
      </c>
      <c r="G32" s="13"/>
      <c r="H32" s="13"/>
      <c r="I32" s="13"/>
      <c r="J32" s="13"/>
      <c r="K32" s="13"/>
      <c r="L32" s="13"/>
      <c r="M32" s="13"/>
      <c r="N32" s="21"/>
      <c r="O32" s="16">
        <f t="shared" si="2"/>
        <v>0</v>
      </c>
      <c r="P32" s="79">
        <f t="shared" si="3"/>
        <v>0</v>
      </c>
    </row>
    <row r="33" spans="2:16" ht="15">
      <c r="B33" s="11" t="s">
        <v>69</v>
      </c>
      <c r="C33" s="12" t="s">
        <v>25</v>
      </c>
      <c r="D33" s="66">
        <v>1390</v>
      </c>
      <c r="E33" s="66">
        <f t="shared" si="4"/>
        <v>1682</v>
      </c>
      <c r="F33" s="66">
        <f t="shared" si="5"/>
        <v>2186</v>
      </c>
      <c r="G33" s="13"/>
      <c r="H33" s="13"/>
      <c r="I33" s="13"/>
      <c r="J33" s="13"/>
      <c r="K33" s="18"/>
      <c r="L33" s="18"/>
      <c r="M33" s="18"/>
      <c r="N33" s="15"/>
      <c r="O33" s="16">
        <f t="shared" si="2"/>
        <v>0</v>
      </c>
      <c r="P33" s="79">
        <f t="shared" si="3"/>
        <v>0</v>
      </c>
    </row>
    <row r="34" spans="2:16" ht="15">
      <c r="B34" s="11" t="s">
        <v>69</v>
      </c>
      <c r="C34" s="12" t="s">
        <v>26</v>
      </c>
      <c r="D34" s="66">
        <v>940</v>
      </c>
      <c r="E34" s="66">
        <f t="shared" si="4"/>
        <v>1137</v>
      </c>
      <c r="F34" s="66">
        <f t="shared" si="5"/>
        <v>1479</v>
      </c>
      <c r="G34" s="13"/>
      <c r="H34" s="13"/>
      <c r="I34" s="13"/>
      <c r="J34" s="13"/>
      <c r="K34" s="18"/>
      <c r="L34" s="18"/>
      <c r="M34" s="18"/>
      <c r="N34" s="15"/>
      <c r="O34" s="16">
        <f t="shared" si="2"/>
        <v>0</v>
      </c>
      <c r="P34" s="79">
        <f t="shared" si="3"/>
        <v>0</v>
      </c>
    </row>
    <row r="35" spans="2:16" ht="15">
      <c r="B35" s="11" t="s">
        <v>70</v>
      </c>
      <c r="C35" s="12" t="s">
        <v>27</v>
      </c>
      <c r="D35" s="66">
        <v>1225</v>
      </c>
      <c r="E35" s="66">
        <f t="shared" si="4"/>
        <v>1482</v>
      </c>
      <c r="F35" s="66">
        <f t="shared" si="5"/>
        <v>1927</v>
      </c>
      <c r="G35" s="18"/>
      <c r="H35" s="18"/>
      <c r="I35" s="18"/>
      <c r="J35" s="18"/>
      <c r="K35" s="13"/>
      <c r="L35" s="13"/>
      <c r="M35" s="13"/>
      <c r="N35" s="15"/>
      <c r="O35" s="16">
        <f t="shared" si="2"/>
        <v>0</v>
      </c>
      <c r="P35" s="79">
        <f t="shared" si="3"/>
        <v>0</v>
      </c>
    </row>
    <row r="36" spans="2:16" ht="15">
      <c r="B36" s="11" t="s">
        <v>70</v>
      </c>
      <c r="C36" s="12" t="s">
        <v>26</v>
      </c>
      <c r="D36" s="66">
        <v>883</v>
      </c>
      <c r="E36" s="66">
        <f t="shared" si="4"/>
        <v>1068</v>
      </c>
      <c r="F36" s="66">
        <f t="shared" si="5"/>
        <v>1389</v>
      </c>
      <c r="G36" s="18"/>
      <c r="H36" s="18"/>
      <c r="I36" s="18"/>
      <c r="J36" s="18"/>
      <c r="K36" s="13"/>
      <c r="L36" s="13"/>
      <c r="M36" s="13"/>
      <c r="N36" s="15"/>
      <c r="O36" s="16">
        <f t="shared" si="2"/>
        <v>0</v>
      </c>
      <c r="P36" s="79">
        <f t="shared" si="3"/>
        <v>0</v>
      </c>
    </row>
    <row r="37" spans="2:16" ht="15">
      <c r="B37" s="140"/>
      <c r="C37" s="141"/>
      <c r="D37" s="141"/>
      <c r="E37" s="141"/>
      <c r="F37" s="142"/>
      <c r="G37" s="19">
        <v>122</v>
      </c>
      <c r="H37" s="19">
        <v>128</v>
      </c>
      <c r="I37" s="19">
        <v>133</v>
      </c>
      <c r="J37" s="19">
        <v>139</v>
      </c>
      <c r="K37" s="19">
        <v>145</v>
      </c>
      <c r="L37" s="19">
        <v>151</v>
      </c>
      <c r="M37" s="19"/>
      <c r="N37" s="20"/>
      <c r="O37" s="111"/>
      <c r="P37" s="79">
        <f t="shared" si="3"/>
        <v>0</v>
      </c>
    </row>
    <row r="38" spans="2:16" ht="15">
      <c r="B38" s="11" t="s">
        <v>71</v>
      </c>
      <c r="C38" s="12" t="s">
        <v>28</v>
      </c>
      <c r="D38" s="66">
        <v>1390</v>
      </c>
      <c r="E38" s="66">
        <f aca="true" t="shared" si="6" ref="E38:E43">ROUND(D38*1.21,0)</f>
        <v>1682</v>
      </c>
      <c r="F38" s="66">
        <f aca="true" t="shared" si="7" ref="F38:F43">ROUND(D38*1.3*1.21,0)</f>
        <v>2186</v>
      </c>
      <c r="G38" s="13"/>
      <c r="H38" s="13"/>
      <c r="I38" s="13"/>
      <c r="J38" s="13"/>
      <c r="K38" s="18"/>
      <c r="L38" s="18"/>
      <c r="M38" s="13"/>
      <c r="N38" s="15"/>
      <c r="O38" s="16">
        <f t="shared" si="2"/>
        <v>0</v>
      </c>
      <c r="P38" s="79">
        <f t="shared" si="3"/>
        <v>0</v>
      </c>
    </row>
    <row r="39" spans="2:16" ht="15">
      <c r="B39" s="11" t="s">
        <v>71</v>
      </c>
      <c r="C39" s="12" t="s">
        <v>29</v>
      </c>
      <c r="D39" s="66">
        <v>940</v>
      </c>
      <c r="E39" s="66">
        <f t="shared" si="6"/>
        <v>1137</v>
      </c>
      <c r="F39" s="66">
        <f t="shared" si="7"/>
        <v>1479</v>
      </c>
      <c r="G39" s="13"/>
      <c r="H39" s="13"/>
      <c r="I39" s="13"/>
      <c r="J39" s="13"/>
      <c r="K39" s="18"/>
      <c r="L39" s="18"/>
      <c r="M39" s="13"/>
      <c r="N39" s="15"/>
      <c r="O39" s="16">
        <f t="shared" si="2"/>
        <v>0</v>
      </c>
      <c r="P39" s="79">
        <f t="shared" si="3"/>
        <v>0</v>
      </c>
    </row>
    <row r="40" spans="2:16" ht="15">
      <c r="B40" s="11" t="s">
        <v>72</v>
      </c>
      <c r="C40" s="25" t="s">
        <v>30</v>
      </c>
      <c r="D40" s="68">
        <v>1225</v>
      </c>
      <c r="E40" s="66">
        <f t="shared" si="6"/>
        <v>1482</v>
      </c>
      <c r="F40" s="66">
        <f t="shared" si="7"/>
        <v>1927</v>
      </c>
      <c r="G40" s="13"/>
      <c r="H40" s="13"/>
      <c r="I40" s="18"/>
      <c r="J40" s="18"/>
      <c r="K40" s="13"/>
      <c r="L40" s="13"/>
      <c r="M40" s="13"/>
      <c r="N40" s="15"/>
      <c r="O40" s="16">
        <f t="shared" si="2"/>
        <v>0</v>
      </c>
      <c r="P40" s="79">
        <f t="shared" si="3"/>
        <v>0</v>
      </c>
    </row>
    <row r="41" spans="2:16" ht="15">
      <c r="B41" s="11" t="s">
        <v>72</v>
      </c>
      <c r="C41" s="25" t="s">
        <v>29</v>
      </c>
      <c r="D41" s="68">
        <v>883</v>
      </c>
      <c r="E41" s="66">
        <f t="shared" si="6"/>
        <v>1068</v>
      </c>
      <c r="F41" s="66">
        <f t="shared" si="7"/>
        <v>1389</v>
      </c>
      <c r="G41" s="13"/>
      <c r="H41" s="13"/>
      <c r="I41" s="18"/>
      <c r="J41" s="18"/>
      <c r="K41" s="13"/>
      <c r="L41" s="13"/>
      <c r="M41" s="13"/>
      <c r="N41" s="15"/>
      <c r="O41" s="16">
        <f t="shared" si="2"/>
        <v>0</v>
      </c>
      <c r="P41" s="79">
        <f t="shared" si="3"/>
        <v>0</v>
      </c>
    </row>
    <row r="42" spans="2:16" ht="15">
      <c r="B42" s="26" t="s">
        <v>73</v>
      </c>
      <c r="C42" s="25" t="s">
        <v>31</v>
      </c>
      <c r="D42" s="68">
        <v>1030</v>
      </c>
      <c r="E42" s="66">
        <f t="shared" si="6"/>
        <v>1246</v>
      </c>
      <c r="F42" s="66">
        <f t="shared" si="7"/>
        <v>1620</v>
      </c>
      <c r="G42" s="18"/>
      <c r="H42" s="18"/>
      <c r="I42" s="13"/>
      <c r="J42" s="13"/>
      <c r="K42" s="13"/>
      <c r="L42" s="13"/>
      <c r="M42" s="13"/>
      <c r="N42" s="15"/>
      <c r="O42" s="16">
        <f t="shared" si="2"/>
        <v>0</v>
      </c>
      <c r="P42" s="79">
        <f t="shared" si="3"/>
        <v>0</v>
      </c>
    </row>
    <row r="43" spans="2:16" ht="15">
      <c r="B43" s="26" t="s">
        <v>73</v>
      </c>
      <c r="C43" s="25" t="s">
        <v>32</v>
      </c>
      <c r="D43" s="68">
        <v>766</v>
      </c>
      <c r="E43" s="66">
        <f t="shared" si="6"/>
        <v>927</v>
      </c>
      <c r="F43" s="66">
        <f t="shared" si="7"/>
        <v>1205</v>
      </c>
      <c r="G43" s="18"/>
      <c r="H43" s="18"/>
      <c r="I43" s="13"/>
      <c r="J43" s="13"/>
      <c r="K43" s="13"/>
      <c r="L43" s="13"/>
      <c r="M43" s="13"/>
      <c r="N43" s="15"/>
      <c r="O43" s="16">
        <f t="shared" si="2"/>
        <v>0</v>
      </c>
      <c r="P43" s="79">
        <f t="shared" si="3"/>
        <v>0</v>
      </c>
    </row>
    <row r="44" spans="2:16" ht="15">
      <c r="B44" s="140"/>
      <c r="C44" s="141"/>
      <c r="D44" s="141"/>
      <c r="E44" s="141"/>
      <c r="F44" s="142"/>
      <c r="G44" s="19">
        <v>110</v>
      </c>
      <c r="H44" s="19">
        <v>120</v>
      </c>
      <c r="I44" s="19">
        <v>130</v>
      </c>
      <c r="J44" s="19">
        <v>140</v>
      </c>
      <c r="K44" s="19">
        <v>150</v>
      </c>
      <c r="L44" s="19"/>
      <c r="M44" s="19"/>
      <c r="N44" s="20"/>
      <c r="O44" s="111"/>
      <c r="P44" s="79">
        <f t="shared" si="3"/>
        <v>0</v>
      </c>
    </row>
    <row r="45" spans="2:16" ht="15">
      <c r="B45" s="11" t="s">
        <v>74</v>
      </c>
      <c r="C45" s="12" t="s">
        <v>33</v>
      </c>
      <c r="D45" s="66">
        <v>515</v>
      </c>
      <c r="E45" s="66">
        <f>ROUND(D45*1.21,0)</f>
        <v>623</v>
      </c>
      <c r="F45" s="66">
        <f>ROUND(D45*1.3*1.21,0)</f>
        <v>810</v>
      </c>
      <c r="G45" s="13"/>
      <c r="H45" s="13"/>
      <c r="I45" s="18"/>
      <c r="J45" s="18"/>
      <c r="K45" s="18"/>
      <c r="L45" s="13"/>
      <c r="M45" s="13"/>
      <c r="N45" s="15"/>
      <c r="O45" s="16">
        <f t="shared" si="2"/>
        <v>0</v>
      </c>
      <c r="P45" s="79">
        <f t="shared" si="3"/>
        <v>0</v>
      </c>
    </row>
    <row r="46" spans="2:17" ht="15">
      <c r="B46" s="11" t="s">
        <v>74</v>
      </c>
      <c r="C46" s="12" t="s">
        <v>34</v>
      </c>
      <c r="D46" s="66">
        <v>450</v>
      </c>
      <c r="E46" s="66">
        <f>ROUND(D46*1.21,0)</f>
        <v>545</v>
      </c>
      <c r="F46" s="66">
        <f>ROUND(D46*1.3*1.21,0)</f>
        <v>708</v>
      </c>
      <c r="G46" s="18"/>
      <c r="H46" s="18"/>
      <c r="I46" s="13"/>
      <c r="J46" s="13"/>
      <c r="K46" s="13"/>
      <c r="L46" s="13"/>
      <c r="M46" s="13"/>
      <c r="N46" s="15"/>
      <c r="O46" s="16">
        <f t="shared" si="2"/>
        <v>0</v>
      </c>
      <c r="P46" s="79">
        <f t="shared" si="3"/>
        <v>0</v>
      </c>
      <c r="Q46" s="27">
        <f>SUM(O28:O46,O10:O23)</f>
        <v>0</v>
      </c>
    </row>
    <row r="47" spans="2:16" ht="15">
      <c r="B47" s="5" t="s">
        <v>35</v>
      </c>
      <c r="C47" s="6"/>
      <c r="D47" s="67"/>
      <c r="E47" s="67"/>
      <c r="F47" s="67"/>
      <c r="G47" s="22" t="s">
        <v>20</v>
      </c>
      <c r="H47" s="19"/>
      <c r="I47" s="19"/>
      <c r="J47" s="19"/>
      <c r="K47" s="19"/>
      <c r="L47" s="19"/>
      <c r="M47" s="19"/>
      <c r="N47" s="20"/>
      <c r="O47" s="111"/>
      <c r="P47" s="79">
        <f t="shared" si="3"/>
        <v>0</v>
      </c>
    </row>
    <row r="48" spans="2:16" ht="15">
      <c r="B48" s="23" t="s">
        <v>75</v>
      </c>
      <c r="C48" s="24" t="s">
        <v>76</v>
      </c>
      <c r="D48" s="69">
        <v>450</v>
      </c>
      <c r="E48" s="66">
        <f>ROUND(D48*1.21,0)</f>
        <v>545</v>
      </c>
      <c r="F48" s="66">
        <f>ROUND(D48*1.3*1.21,0)</f>
        <v>708</v>
      </c>
      <c r="G48" s="18"/>
      <c r="H48" s="13"/>
      <c r="I48" s="13"/>
      <c r="J48" s="13"/>
      <c r="K48" s="13"/>
      <c r="L48" s="13"/>
      <c r="M48" s="13"/>
      <c r="N48" s="15"/>
      <c r="O48" s="16">
        <f t="shared" si="2"/>
        <v>0</v>
      </c>
      <c r="P48" s="79">
        <f t="shared" si="3"/>
        <v>0</v>
      </c>
    </row>
    <row r="49" spans="2:16" ht="15">
      <c r="B49" s="23" t="s">
        <v>77</v>
      </c>
      <c r="C49" s="24" t="s">
        <v>78</v>
      </c>
      <c r="D49" s="69">
        <v>342</v>
      </c>
      <c r="E49" s="66">
        <f>ROUND(D49*1.21,0)</f>
        <v>414</v>
      </c>
      <c r="F49" s="66">
        <f>ROUND(D49*1.3*1.21,0)</f>
        <v>538</v>
      </c>
      <c r="G49" s="18"/>
      <c r="H49" s="13"/>
      <c r="I49" s="13"/>
      <c r="J49" s="13"/>
      <c r="K49" s="13"/>
      <c r="L49" s="13"/>
      <c r="M49" s="13"/>
      <c r="N49" s="15"/>
      <c r="O49" s="16">
        <f t="shared" si="2"/>
        <v>0</v>
      </c>
      <c r="P49" s="79">
        <f t="shared" si="3"/>
        <v>0</v>
      </c>
    </row>
    <row r="50" spans="2:16" ht="15">
      <c r="B50" s="23" t="s">
        <v>79</v>
      </c>
      <c r="C50" s="24" t="s">
        <v>80</v>
      </c>
      <c r="D50" s="69">
        <v>264</v>
      </c>
      <c r="E50" s="66">
        <f>ROUND(D50*1.21,0)</f>
        <v>319</v>
      </c>
      <c r="F50" s="66">
        <f>ROUND(D50*1.3*1.21,0)</f>
        <v>415</v>
      </c>
      <c r="G50" s="18"/>
      <c r="H50" s="13"/>
      <c r="I50" s="13"/>
      <c r="J50" s="13"/>
      <c r="K50" s="13"/>
      <c r="L50" s="13"/>
      <c r="M50" s="13"/>
      <c r="N50" s="15"/>
      <c r="O50" s="16">
        <f t="shared" si="2"/>
        <v>0</v>
      </c>
      <c r="P50" s="79">
        <f t="shared" si="3"/>
        <v>0</v>
      </c>
    </row>
    <row r="51" spans="2:16" ht="15">
      <c r="B51" s="23" t="s">
        <v>81</v>
      </c>
      <c r="C51" s="24" t="s">
        <v>82</v>
      </c>
      <c r="D51" s="69">
        <v>156</v>
      </c>
      <c r="E51" s="66">
        <f>ROUND(D51*1.21,0)</f>
        <v>189</v>
      </c>
      <c r="F51" s="66">
        <f>ROUND(D51*1.3*1.21,0)</f>
        <v>245</v>
      </c>
      <c r="G51" s="18"/>
      <c r="H51" s="13"/>
      <c r="I51" s="13"/>
      <c r="J51" s="13"/>
      <c r="K51" s="13"/>
      <c r="L51" s="13"/>
      <c r="M51" s="13"/>
      <c r="N51" s="15"/>
      <c r="O51" s="16">
        <f aca="true" t="shared" si="8" ref="O51">SUM(G51:N51)</f>
        <v>0</v>
      </c>
      <c r="P51" s="79">
        <f t="shared" si="3"/>
        <v>0</v>
      </c>
    </row>
    <row r="52" spans="2:16" ht="15">
      <c r="B52" s="5" t="s">
        <v>36</v>
      </c>
      <c r="C52" s="6"/>
      <c r="D52" s="67"/>
      <c r="E52" s="67"/>
      <c r="F52" s="67"/>
      <c r="G52" s="28">
        <v>110</v>
      </c>
      <c r="H52" s="28">
        <v>115</v>
      </c>
      <c r="I52" s="28">
        <v>120</v>
      </c>
      <c r="J52" s="28">
        <v>125</v>
      </c>
      <c r="K52" s="28">
        <v>130</v>
      </c>
      <c r="L52" s="28">
        <v>135</v>
      </c>
      <c r="M52" s="19"/>
      <c r="N52" s="20"/>
      <c r="O52" s="111"/>
      <c r="P52" s="79">
        <f t="shared" si="3"/>
        <v>0</v>
      </c>
    </row>
    <row r="53" spans="2:16" ht="15">
      <c r="B53" s="29" t="s">
        <v>83</v>
      </c>
      <c r="C53" s="30" t="s">
        <v>37</v>
      </c>
      <c r="D53" s="70">
        <v>134</v>
      </c>
      <c r="E53" s="66">
        <f>ROUND(D53*1.21,0)</f>
        <v>162</v>
      </c>
      <c r="F53" s="66">
        <f>ROUND(D53*1.3*1.21,0)</f>
        <v>211</v>
      </c>
      <c r="G53" s="18"/>
      <c r="H53" s="18"/>
      <c r="I53" s="18"/>
      <c r="J53" s="18"/>
      <c r="K53" s="18"/>
      <c r="L53" s="18"/>
      <c r="M53" s="13"/>
      <c r="N53" s="15"/>
      <c r="O53" s="16">
        <f t="shared" si="2"/>
        <v>0</v>
      </c>
      <c r="P53" s="79">
        <f t="shared" si="3"/>
        <v>0</v>
      </c>
    </row>
    <row r="54" spans="2:16" ht="15">
      <c r="B54" s="31" t="s">
        <v>84</v>
      </c>
      <c r="C54" s="32" t="s">
        <v>38</v>
      </c>
      <c r="D54" s="71">
        <v>134</v>
      </c>
      <c r="E54" s="66">
        <f>ROUND(D54*1.21,0)</f>
        <v>162</v>
      </c>
      <c r="F54" s="66">
        <f>ROUND(D54*1.3*1.21,0)</f>
        <v>211</v>
      </c>
      <c r="G54" s="33"/>
      <c r="H54" s="34"/>
      <c r="I54" s="34"/>
      <c r="J54" s="34"/>
      <c r="K54" s="34"/>
      <c r="L54" s="34"/>
      <c r="M54" s="13"/>
      <c r="N54" s="15"/>
      <c r="O54" s="16">
        <f t="shared" si="2"/>
        <v>0</v>
      </c>
      <c r="P54" s="79">
        <f t="shared" si="3"/>
        <v>0</v>
      </c>
    </row>
    <row r="55" spans="2:16" ht="15">
      <c r="B55" s="143"/>
      <c r="C55" s="144"/>
      <c r="D55" s="144"/>
      <c r="E55" s="144"/>
      <c r="F55" s="145"/>
      <c r="G55" s="35">
        <v>95</v>
      </c>
      <c r="H55" s="35">
        <v>100</v>
      </c>
      <c r="I55" s="35">
        <v>105</v>
      </c>
      <c r="J55" s="35"/>
      <c r="K55" s="35"/>
      <c r="L55" s="35"/>
      <c r="M55" s="36"/>
      <c r="N55" s="37"/>
      <c r="O55" s="111"/>
      <c r="P55" s="79">
        <f t="shared" si="3"/>
        <v>0</v>
      </c>
    </row>
    <row r="56" spans="2:16" ht="15">
      <c r="B56" s="31" t="s">
        <v>39</v>
      </c>
      <c r="C56" s="32" t="s">
        <v>40</v>
      </c>
      <c r="D56" s="71">
        <v>91</v>
      </c>
      <c r="E56" s="66">
        <f>ROUND(D56*1.21,0)</f>
        <v>110</v>
      </c>
      <c r="F56" s="66">
        <f>ROUND(D56*1.3*1.21,0)</f>
        <v>143</v>
      </c>
      <c r="G56" s="38"/>
      <c r="H56" s="14"/>
      <c r="I56" s="14"/>
      <c r="J56" s="13"/>
      <c r="K56" s="13"/>
      <c r="L56" s="13"/>
      <c r="M56" s="13"/>
      <c r="N56" s="15"/>
      <c r="O56" s="16">
        <f t="shared" si="2"/>
        <v>0</v>
      </c>
      <c r="P56" s="79">
        <f t="shared" si="3"/>
        <v>0</v>
      </c>
    </row>
    <row r="57" spans="2:16" ht="15">
      <c r="B57" s="39" t="s">
        <v>41</v>
      </c>
      <c r="C57" s="40" t="s">
        <v>42</v>
      </c>
      <c r="D57" s="72">
        <v>91</v>
      </c>
      <c r="E57" s="66">
        <f>ROUND(D57*1.21,0)</f>
        <v>110</v>
      </c>
      <c r="F57" s="66">
        <f>ROUND(D57*1.3*1.21,0)</f>
        <v>143</v>
      </c>
      <c r="G57" s="34"/>
      <c r="H57" s="34"/>
      <c r="I57" s="34"/>
      <c r="J57" s="13"/>
      <c r="K57" s="13"/>
      <c r="L57" s="13"/>
      <c r="M57" s="13"/>
      <c r="N57" s="15"/>
      <c r="O57" s="16">
        <f t="shared" si="2"/>
        <v>0</v>
      </c>
      <c r="P57" s="79">
        <f t="shared" si="3"/>
        <v>0</v>
      </c>
    </row>
    <row r="58" spans="2:16" ht="15">
      <c r="B58" s="146"/>
      <c r="C58" s="147"/>
      <c r="D58" s="147"/>
      <c r="E58" s="147"/>
      <c r="F58" s="148"/>
      <c r="G58" s="41" t="s">
        <v>20</v>
      </c>
      <c r="H58" s="35"/>
      <c r="I58" s="35"/>
      <c r="J58" s="35"/>
      <c r="K58" s="35"/>
      <c r="L58" s="35"/>
      <c r="M58" s="36"/>
      <c r="N58" s="37"/>
      <c r="O58" s="111"/>
      <c r="P58" s="79">
        <f t="shared" si="3"/>
        <v>0</v>
      </c>
    </row>
    <row r="59" spans="2:16" ht="15">
      <c r="B59" s="42" t="s">
        <v>43</v>
      </c>
      <c r="C59" s="43" t="s">
        <v>44</v>
      </c>
      <c r="D59" s="73">
        <v>563</v>
      </c>
      <c r="E59" s="66">
        <f>ROUND(D59*1.21,0)</f>
        <v>681</v>
      </c>
      <c r="F59" s="66">
        <f>ROUND(D59*1.3*1.21,0)</f>
        <v>886</v>
      </c>
      <c r="G59" s="38"/>
      <c r="H59" s="13"/>
      <c r="I59" s="13"/>
      <c r="J59" s="13"/>
      <c r="K59" s="13"/>
      <c r="L59" s="13"/>
      <c r="M59" s="13"/>
      <c r="N59" s="15"/>
      <c r="O59" s="16">
        <f t="shared" si="2"/>
        <v>0</v>
      </c>
      <c r="P59" s="79">
        <f t="shared" si="3"/>
        <v>0</v>
      </c>
    </row>
    <row r="60" spans="2:16" ht="15">
      <c r="B60" s="44" t="s">
        <v>45</v>
      </c>
      <c r="C60" s="45" t="s">
        <v>46</v>
      </c>
      <c r="D60" s="74">
        <v>255</v>
      </c>
      <c r="E60" s="66">
        <f>ROUND(D60*1.21,0)</f>
        <v>309</v>
      </c>
      <c r="F60" s="66">
        <f>ROUND(D60*1.3*1.21,0)</f>
        <v>401</v>
      </c>
      <c r="G60" s="14"/>
      <c r="H60" s="13"/>
      <c r="I60" s="13"/>
      <c r="J60" s="13"/>
      <c r="K60" s="13"/>
      <c r="L60" s="13"/>
      <c r="M60" s="13"/>
      <c r="N60" s="15"/>
      <c r="O60" s="16">
        <f t="shared" si="2"/>
        <v>0</v>
      </c>
      <c r="P60" s="79">
        <f t="shared" si="3"/>
        <v>0</v>
      </c>
    </row>
    <row r="61" spans="2:16" ht="15">
      <c r="B61" s="46" t="s">
        <v>47</v>
      </c>
      <c r="C61" s="47" t="s">
        <v>48</v>
      </c>
      <c r="D61" s="75">
        <v>247</v>
      </c>
      <c r="E61" s="66">
        <f>ROUND(D61*1.21,0)</f>
        <v>299</v>
      </c>
      <c r="F61" s="66">
        <f>ROUND(D61*1.3*1.21,0)</f>
        <v>389</v>
      </c>
      <c r="G61" s="14"/>
      <c r="H61" s="13"/>
      <c r="I61" s="13"/>
      <c r="J61" s="13"/>
      <c r="K61" s="13"/>
      <c r="L61" s="13"/>
      <c r="M61" s="13"/>
      <c r="N61" s="15"/>
      <c r="O61" s="16">
        <f t="shared" si="2"/>
        <v>0</v>
      </c>
      <c r="P61" s="79">
        <f t="shared" si="3"/>
        <v>0</v>
      </c>
    </row>
    <row r="62" spans="2:16" ht="15">
      <c r="B62" s="44" t="s">
        <v>49</v>
      </c>
      <c r="C62" s="45" t="s">
        <v>50</v>
      </c>
      <c r="D62" s="74">
        <v>446</v>
      </c>
      <c r="E62" s="66">
        <f>ROUND(D62*1.21,0)</f>
        <v>540</v>
      </c>
      <c r="F62" s="66">
        <f>ROUND(D62*1.3*1.21,0)</f>
        <v>702</v>
      </c>
      <c r="G62" s="14"/>
      <c r="H62" s="13"/>
      <c r="I62" s="13"/>
      <c r="J62" s="13"/>
      <c r="K62" s="13"/>
      <c r="L62" s="13"/>
      <c r="M62" s="13"/>
      <c r="N62" s="15"/>
      <c r="O62" s="16">
        <f t="shared" si="2"/>
        <v>0</v>
      </c>
      <c r="P62" s="79">
        <f t="shared" si="3"/>
        <v>0</v>
      </c>
    </row>
    <row r="63" spans="2:16" ht="15">
      <c r="B63" s="44" t="s">
        <v>85</v>
      </c>
      <c r="C63" s="45" t="s">
        <v>86</v>
      </c>
      <c r="D63" s="74">
        <v>537</v>
      </c>
      <c r="E63" s="66">
        <f>ROUND(D63*1.21,0)</f>
        <v>650</v>
      </c>
      <c r="F63" s="66">
        <f>ROUND(D63*1.3*1.21,0)</f>
        <v>845</v>
      </c>
      <c r="G63" s="14"/>
      <c r="H63" s="13"/>
      <c r="I63" s="13"/>
      <c r="J63" s="13"/>
      <c r="K63" s="13"/>
      <c r="L63" s="13"/>
      <c r="M63" s="13"/>
      <c r="N63" s="15"/>
      <c r="O63" s="16">
        <f aca="true" t="shared" si="9" ref="O63">SUM(G63:N63)</f>
        <v>0</v>
      </c>
      <c r="P63" s="79">
        <f t="shared" si="3"/>
        <v>0</v>
      </c>
    </row>
    <row r="64" spans="2:16" ht="15">
      <c r="B64" s="146"/>
      <c r="C64" s="147"/>
      <c r="D64" s="147"/>
      <c r="E64" s="147"/>
      <c r="F64" s="147"/>
      <c r="G64" s="28" t="s">
        <v>51</v>
      </c>
      <c r="H64" s="28" t="s">
        <v>52</v>
      </c>
      <c r="I64" s="28" t="s">
        <v>53</v>
      </c>
      <c r="J64" s="35"/>
      <c r="K64" s="35"/>
      <c r="L64" s="35"/>
      <c r="M64" s="36"/>
      <c r="N64" s="37"/>
      <c r="O64" s="111"/>
      <c r="P64" s="79">
        <f t="shared" si="3"/>
        <v>0</v>
      </c>
    </row>
    <row r="65" spans="2:16" ht="15">
      <c r="B65" s="31" t="s">
        <v>54</v>
      </c>
      <c r="C65" s="32" t="s">
        <v>55</v>
      </c>
      <c r="D65" s="71">
        <v>117</v>
      </c>
      <c r="E65" s="66">
        <f>ROUND(D65*1.21,0)</f>
        <v>142</v>
      </c>
      <c r="F65" s="66">
        <f>ROUND(D65*1.3*1.21,0)</f>
        <v>184</v>
      </c>
      <c r="G65" s="48"/>
      <c r="H65" s="18"/>
      <c r="I65" s="18"/>
      <c r="J65" s="13"/>
      <c r="K65" s="13"/>
      <c r="L65" s="13"/>
      <c r="M65" s="13"/>
      <c r="N65" s="15"/>
      <c r="O65" s="16">
        <f t="shared" si="2"/>
        <v>0</v>
      </c>
      <c r="P65" s="79">
        <f t="shared" si="3"/>
        <v>0</v>
      </c>
    </row>
    <row r="66" spans="2:16" ht="15">
      <c r="B66" s="149"/>
      <c r="C66" s="150"/>
      <c r="D66" s="150"/>
      <c r="E66" s="150"/>
      <c r="F66" s="151"/>
      <c r="G66" s="41" t="s">
        <v>20</v>
      </c>
      <c r="H66" s="28"/>
      <c r="I66" s="28"/>
      <c r="J66" s="35"/>
      <c r="K66" s="35"/>
      <c r="L66" s="35"/>
      <c r="M66" s="36"/>
      <c r="N66" s="37"/>
      <c r="O66" s="111"/>
      <c r="P66" s="79">
        <f t="shared" si="3"/>
        <v>0</v>
      </c>
    </row>
    <row r="67" spans="2:16" ht="15">
      <c r="B67" s="26" t="s">
        <v>87</v>
      </c>
      <c r="C67" s="25" t="s">
        <v>56</v>
      </c>
      <c r="D67" s="68">
        <v>844</v>
      </c>
      <c r="E67" s="66">
        <f aca="true" t="shared" si="10" ref="E67:E72">ROUND(D67*1.21,0)</f>
        <v>1021</v>
      </c>
      <c r="F67" s="66">
        <f aca="true" t="shared" si="11" ref="F67:F72">ROUND(D67*1.3*1.21,0)</f>
        <v>1328</v>
      </c>
      <c r="G67" s="14"/>
      <c r="H67" s="13"/>
      <c r="I67" s="13"/>
      <c r="J67" s="13"/>
      <c r="K67" s="13"/>
      <c r="L67" s="13"/>
      <c r="M67" s="13"/>
      <c r="N67" s="15"/>
      <c r="O67" s="16">
        <f t="shared" si="2"/>
        <v>0</v>
      </c>
      <c r="P67" s="79">
        <f t="shared" si="3"/>
        <v>0</v>
      </c>
    </row>
    <row r="68" spans="2:16" ht="15">
      <c r="B68" s="26" t="s">
        <v>88</v>
      </c>
      <c r="C68" s="25" t="s">
        <v>57</v>
      </c>
      <c r="D68" s="68">
        <v>892</v>
      </c>
      <c r="E68" s="66">
        <f t="shared" si="10"/>
        <v>1079</v>
      </c>
      <c r="F68" s="66">
        <f t="shared" si="11"/>
        <v>1403</v>
      </c>
      <c r="G68" s="14"/>
      <c r="H68" s="13"/>
      <c r="I68" s="13"/>
      <c r="J68" s="13"/>
      <c r="K68" s="13"/>
      <c r="L68" s="13"/>
      <c r="M68" s="13"/>
      <c r="N68" s="15"/>
      <c r="O68" s="16">
        <f t="shared" si="2"/>
        <v>0</v>
      </c>
      <c r="P68" s="79">
        <f t="shared" si="3"/>
        <v>0</v>
      </c>
    </row>
    <row r="69" spans="2:16" ht="15">
      <c r="B69" s="26" t="s">
        <v>89</v>
      </c>
      <c r="C69" s="25" t="s">
        <v>58</v>
      </c>
      <c r="D69" s="68">
        <v>944</v>
      </c>
      <c r="E69" s="66">
        <f t="shared" si="10"/>
        <v>1142</v>
      </c>
      <c r="F69" s="66">
        <f t="shared" si="11"/>
        <v>1485</v>
      </c>
      <c r="G69" s="14"/>
      <c r="H69" s="13"/>
      <c r="I69" s="13"/>
      <c r="J69" s="13"/>
      <c r="K69" s="13"/>
      <c r="L69" s="13"/>
      <c r="M69" s="13"/>
      <c r="N69" s="15"/>
      <c r="O69" s="16">
        <f t="shared" si="2"/>
        <v>0</v>
      </c>
      <c r="P69" s="79">
        <f t="shared" si="3"/>
        <v>0</v>
      </c>
    </row>
    <row r="70" spans="2:16" ht="15">
      <c r="B70" s="26" t="s">
        <v>90</v>
      </c>
      <c r="C70" s="25" t="s">
        <v>59</v>
      </c>
      <c r="D70" s="68">
        <v>992</v>
      </c>
      <c r="E70" s="66">
        <f t="shared" si="10"/>
        <v>1200</v>
      </c>
      <c r="F70" s="66">
        <f t="shared" si="11"/>
        <v>1560</v>
      </c>
      <c r="G70" s="14"/>
      <c r="H70" s="13"/>
      <c r="I70" s="13"/>
      <c r="J70" s="13"/>
      <c r="K70" s="13"/>
      <c r="L70" s="13"/>
      <c r="M70" s="13"/>
      <c r="N70" s="15"/>
      <c r="O70" s="16">
        <f t="shared" si="2"/>
        <v>0</v>
      </c>
      <c r="P70" s="79">
        <f t="shared" si="3"/>
        <v>0</v>
      </c>
    </row>
    <row r="71" spans="2:16" ht="15">
      <c r="B71" s="26" t="s">
        <v>91</v>
      </c>
      <c r="C71" s="25" t="s">
        <v>60</v>
      </c>
      <c r="D71" s="68">
        <v>1039</v>
      </c>
      <c r="E71" s="66">
        <f t="shared" si="10"/>
        <v>1257</v>
      </c>
      <c r="F71" s="66">
        <f t="shared" si="11"/>
        <v>1634</v>
      </c>
      <c r="G71" s="14"/>
      <c r="H71" s="13"/>
      <c r="I71" s="13"/>
      <c r="J71" s="13"/>
      <c r="K71" s="13"/>
      <c r="L71" s="13"/>
      <c r="M71" s="13"/>
      <c r="N71" s="15"/>
      <c r="O71" s="16">
        <f t="shared" si="2"/>
        <v>0</v>
      </c>
      <c r="P71" s="79">
        <f t="shared" si="3"/>
        <v>0</v>
      </c>
    </row>
    <row r="72" spans="2:16" ht="15">
      <c r="B72" s="26" t="s">
        <v>92</v>
      </c>
      <c r="C72" s="25" t="s">
        <v>61</v>
      </c>
      <c r="D72" s="68">
        <v>1212</v>
      </c>
      <c r="E72" s="66">
        <f t="shared" si="10"/>
        <v>1467</v>
      </c>
      <c r="F72" s="66">
        <f t="shared" si="11"/>
        <v>1906</v>
      </c>
      <c r="G72" s="51"/>
      <c r="H72" s="52"/>
      <c r="I72" s="52"/>
      <c r="J72" s="52"/>
      <c r="K72" s="52"/>
      <c r="L72" s="52"/>
      <c r="M72" s="52"/>
      <c r="N72" s="15"/>
      <c r="O72" s="53">
        <f t="shared" si="2"/>
        <v>0</v>
      </c>
      <c r="P72" s="79">
        <f t="shared" si="3"/>
        <v>0</v>
      </c>
    </row>
    <row r="73" spans="2:16" ht="15">
      <c r="B73" s="109" t="s">
        <v>107</v>
      </c>
      <c r="C73" s="110"/>
      <c r="D73" s="110"/>
      <c r="E73" s="110"/>
      <c r="F73" s="89"/>
      <c r="G73" s="41" t="s">
        <v>108</v>
      </c>
      <c r="H73" s="41" t="s">
        <v>109</v>
      </c>
      <c r="I73" s="41" t="s">
        <v>110</v>
      </c>
      <c r="J73" s="41" t="s">
        <v>111</v>
      </c>
      <c r="K73" s="41" t="s">
        <v>112</v>
      </c>
      <c r="L73" s="41" t="s">
        <v>113</v>
      </c>
      <c r="M73" s="36"/>
      <c r="N73" s="37"/>
      <c r="O73" s="112"/>
      <c r="P73" s="113"/>
    </row>
    <row r="74" spans="2:16" ht="15">
      <c r="B74" s="31" t="s">
        <v>114</v>
      </c>
      <c r="C74" s="32" t="s">
        <v>115</v>
      </c>
      <c r="D74" s="71">
        <v>147</v>
      </c>
      <c r="E74" s="66">
        <f>ROUND(D74*1.21,0)</f>
        <v>178</v>
      </c>
      <c r="F74" s="66">
        <f>ROUND(D74*1.3*1.21,0)</f>
        <v>231</v>
      </c>
      <c r="G74" s="48"/>
      <c r="H74" s="18"/>
      <c r="I74" s="18"/>
      <c r="J74" s="18"/>
      <c r="K74" s="18"/>
      <c r="L74" s="18"/>
      <c r="M74" s="13"/>
      <c r="N74" s="15"/>
      <c r="O74" s="16">
        <f aca="true" t="shared" si="12" ref="O74:O76">SUM(G74:N74)</f>
        <v>0</v>
      </c>
      <c r="P74" s="79">
        <f t="shared" si="3"/>
        <v>0</v>
      </c>
    </row>
    <row r="75" spans="2:16" ht="15">
      <c r="B75" s="31" t="s">
        <v>116</v>
      </c>
      <c r="C75" s="32" t="s">
        <v>183</v>
      </c>
      <c r="D75" s="71">
        <v>147</v>
      </c>
      <c r="E75" s="66">
        <f>ROUND(D75*1.21,0)</f>
        <v>178</v>
      </c>
      <c r="F75" s="66">
        <f>ROUND(D75*1.3*1.21,0)</f>
        <v>231</v>
      </c>
      <c r="G75" s="48"/>
      <c r="H75" s="18"/>
      <c r="I75" s="13"/>
      <c r="J75" s="18"/>
      <c r="K75" s="13"/>
      <c r="L75" s="13"/>
      <c r="M75" s="13"/>
      <c r="N75" s="15"/>
      <c r="O75" s="16">
        <f t="shared" si="12"/>
        <v>0</v>
      </c>
      <c r="P75" s="79">
        <f aca="true" t="shared" si="13" ref="P75:P76">SUM(E75*O75)</f>
        <v>0</v>
      </c>
    </row>
    <row r="76" spans="2:16" ht="15">
      <c r="B76" s="31" t="s">
        <v>117</v>
      </c>
      <c r="C76" s="32" t="s">
        <v>118</v>
      </c>
      <c r="D76" s="71">
        <v>169</v>
      </c>
      <c r="E76" s="66">
        <f>ROUND(D76*1.21,0)</f>
        <v>204</v>
      </c>
      <c r="F76" s="66">
        <f>ROUND(D76*1.3*1.21,0)</f>
        <v>266</v>
      </c>
      <c r="G76" s="48"/>
      <c r="H76" s="18"/>
      <c r="I76" s="18"/>
      <c r="J76" s="18"/>
      <c r="K76" s="13"/>
      <c r="L76" s="18"/>
      <c r="M76" s="13"/>
      <c r="N76" s="15"/>
      <c r="O76" s="16">
        <f t="shared" si="12"/>
        <v>0</v>
      </c>
      <c r="P76" s="79">
        <f t="shared" si="13"/>
        <v>0</v>
      </c>
    </row>
    <row r="77" spans="2:16" ht="16">
      <c r="B77" s="54"/>
      <c r="C77" s="55"/>
      <c r="D77" s="76"/>
      <c r="E77" s="76"/>
      <c r="F77" s="76"/>
      <c r="G77" s="56"/>
      <c r="H77" s="57"/>
      <c r="I77" s="152" t="s">
        <v>140</v>
      </c>
      <c r="J77" s="153"/>
      <c r="K77" s="153"/>
      <c r="L77" s="153"/>
      <c r="M77" s="153"/>
      <c r="N77" s="154"/>
      <c r="O77" s="58">
        <f>SUM(O10:O72)</f>
        <v>0</v>
      </c>
      <c r="P77" s="80">
        <f>SUM(P10:P72)</f>
        <v>0</v>
      </c>
    </row>
    <row r="78" spans="2:16" ht="16">
      <c r="B78" s="50" t="s">
        <v>106</v>
      </c>
      <c r="C78" s="59"/>
      <c r="D78" s="77"/>
      <c r="E78" s="77"/>
      <c r="F78" s="77"/>
      <c r="G78" s="60"/>
      <c r="H78" s="60"/>
      <c r="I78" s="155"/>
      <c r="J78" s="156"/>
      <c r="K78" s="156"/>
      <c r="L78" s="156"/>
      <c r="M78" s="156"/>
      <c r="N78" s="157"/>
      <c r="O78" s="49">
        <f>D6/100</f>
        <v>0</v>
      </c>
      <c r="P78" s="81">
        <f>O78*SUM(P10:P65)</f>
        <v>0</v>
      </c>
    </row>
    <row r="79" spans="2:16" ht="16">
      <c r="B79" s="61"/>
      <c r="C79" s="62"/>
      <c r="D79" s="78"/>
      <c r="E79" s="78"/>
      <c r="F79" s="78"/>
      <c r="G79" s="63"/>
      <c r="H79" s="63"/>
      <c r="I79" s="158"/>
      <c r="J79" s="159"/>
      <c r="K79" s="159"/>
      <c r="L79" s="159"/>
      <c r="M79" s="159"/>
      <c r="N79" s="160"/>
      <c r="O79" s="64"/>
      <c r="P79" s="82"/>
    </row>
    <row r="80" spans="2:16" ht="18">
      <c r="B80" s="294" t="s">
        <v>136</v>
      </c>
      <c r="C80" s="114"/>
      <c r="D80" s="114"/>
      <c r="E80" s="114"/>
      <c r="F80" s="114"/>
      <c r="G80" s="183" t="s">
        <v>119</v>
      </c>
      <c r="H80" s="114"/>
      <c r="I80" s="114"/>
      <c r="J80" s="114"/>
      <c r="K80" s="114"/>
      <c r="L80" s="114"/>
      <c r="M80" s="114"/>
      <c r="N80" s="114"/>
      <c r="O80" s="114"/>
      <c r="P80" s="184"/>
    </row>
    <row r="81" spans="2:16" ht="18">
      <c r="B81" s="115"/>
      <c r="C81" s="115"/>
      <c r="D81" s="115"/>
      <c r="E81" s="115"/>
      <c r="F81" s="115"/>
      <c r="G81" s="185"/>
      <c r="H81" s="186"/>
      <c r="I81" s="186"/>
      <c r="J81" s="186"/>
      <c r="K81" s="186"/>
      <c r="L81" s="186"/>
      <c r="M81" s="186"/>
      <c r="N81" s="186"/>
      <c r="O81" s="186"/>
      <c r="P81" s="187"/>
    </row>
    <row r="82" spans="2:16" ht="15">
      <c r="B82" s="95" t="s">
        <v>120</v>
      </c>
      <c r="C82" s="96"/>
      <c r="D82" s="110"/>
      <c r="E82" s="110"/>
      <c r="F82" s="89"/>
      <c r="G82" s="179" t="s">
        <v>121</v>
      </c>
      <c r="H82" s="180"/>
      <c r="I82" s="180"/>
      <c r="J82" s="180"/>
      <c r="K82" s="180"/>
      <c r="L82" s="180"/>
      <c r="M82" s="180"/>
      <c r="N82" s="180"/>
      <c r="O82" s="181"/>
      <c r="P82" s="182"/>
    </row>
    <row r="83" spans="2:16" ht="15">
      <c r="B83" s="97" t="s">
        <v>122</v>
      </c>
      <c r="C83" s="163" t="s">
        <v>123</v>
      </c>
      <c r="D83" s="164"/>
      <c r="E83" s="164"/>
      <c r="F83" s="165"/>
      <c r="G83" s="91"/>
      <c r="H83" s="92"/>
      <c r="I83" s="98"/>
      <c r="J83" s="98"/>
      <c r="K83" s="98"/>
      <c r="L83" s="98"/>
      <c r="M83" s="98"/>
      <c r="N83" s="93"/>
      <c r="O83" s="16">
        <f>SUM(G83)</f>
        <v>0</v>
      </c>
      <c r="P83" s="94">
        <f>SUM(G83*0.1)</f>
        <v>0</v>
      </c>
    </row>
    <row r="84" spans="2:16" ht="15">
      <c r="B84" s="97" t="s">
        <v>124</v>
      </c>
      <c r="C84" s="166" t="s">
        <v>125</v>
      </c>
      <c r="D84" s="167"/>
      <c r="E84" s="167"/>
      <c r="F84" s="168"/>
      <c r="G84" s="91"/>
      <c r="H84" s="99"/>
      <c r="I84" s="100"/>
      <c r="J84" s="100"/>
      <c r="K84" s="100"/>
      <c r="L84" s="100"/>
      <c r="M84" s="100"/>
      <c r="N84" s="101"/>
      <c r="O84" s="16">
        <f aca="true" t="shared" si="14" ref="O84:O89">SUM(G84)</f>
        <v>0</v>
      </c>
      <c r="P84" s="94">
        <f aca="true" t="shared" si="15" ref="P84:P89">SUM(G84*0.1)</f>
        <v>0</v>
      </c>
    </row>
    <row r="85" spans="2:16" ht="15">
      <c r="B85" s="90" t="s">
        <v>126</v>
      </c>
      <c r="C85" s="169" t="s">
        <v>127</v>
      </c>
      <c r="D85" s="167"/>
      <c r="E85" s="167"/>
      <c r="F85" s="168"/>
      <c r="G85" s="91"/>
      <c r="H85" s="99"/>
      <c r="I85" s="100"/>
      <c r="J85" s="100"/>
      <c r="K85" s="100"/>
      <c r="L85" s="100"/>
      <c r="M85" s="100"/>
      <c r="N85" s="101"/>
      <c r="O85" s="16">
        <f t="shared" si="14"/>
        <v>0</v>
      </c>
      <c r="P85" s="94">
        <f t="shared" si="15"/>
        <v>0</v>
      </c>
    </row>
    <row r="86" spans="2:16" ht="15">
      <c r="B86" s="26" t="s">
        <v>128</v>
      </c>
      <c r="C86" s="169" t="s">
        <v>129</v>
      </c>
      <c r="D86" s="167"/>
      <c r="E86" s="167"/>
      <c r="F86" s="168"/>
      <c r="G86" s="91"/>
      <c r="H86" s="99"/>
      <c r="I86" s="100"/>
      <c r="J86" s="100"/>
      <c r="K86" s="100"/>
      <c r="L86" s="100"/>
      <c r="M86" s="100"/>
      <c r="N86" s="101"/>
      <c r="O86" s="16">
        <f t="shared" si="14"/>
        <v>0</v>
      </c>
      <c r="P86" s="94">
        <f t="shared" si="15"/>
        <v>0</v>
      </c>
    </row>
    <row r="87" spans="2:16" ht="15">
      <c r="B87" s="26" t="s">
        <v>130</v>
      </c>
      <c r="C87" s="169" t="s">
        <v>131</v>
      </c>
      <c r="D87" s="167"/>
      <c r="E87" s="167"/>
      <c r="F87" s="168"/>
      <c r="G87" s="91"/>
      <c r="H87" s="99"/>
      <c r="I87" s="100"/>
      <c r="J87" s="100"/>
      <c r="K87" s="100"/>
      <c r="L87" s="100"/>
      <c r="M87" s="100"/>
      <c r="N87" s="101"/>
      <c r="O87" s="16">
        <f t="shared" si="14"/>
        <v>0</v>
      </c>
      <c r="P87" s="94">
        <f t="shared" si="15"/>
        <v>0</v>
      </c>
    </row>
    <row r="88" spans="2:16" ht="15">
      <c r="B88" s="26" t="s">
        <v>132</v>
      </c>
      <c r="C88" s="169" t="s">
        <v>133</v>
      </c>
      <c r="D88" s="167"/>
      <c r="E88" s="167"/>
      <c r="F88" s="168"/>
      <c r="G88" s="91"/>
      <c r="H88" s="99"/>
      <c r="I88" s="100"/>
      <c r="J88" s="100"/>
      <c r="K88" s="100"/>
      <c r="L88" s="100"/>
      <c r="M88" s="100"/>
      <c r="N88" s="101"/>
      <c r="O88" s="16">
        <f t="shared" si="14"/>
        <v>0</v>
      </c>
      <c r="P88" s="94">
        <f t="shared" si="15"/>
        <v>0</v>
      </c>
    </row>
    <row r="89" spans="2:16" ht="15">
      <c r="B89" s="26" t="s">
        <v>134</v>
      </c>
      <c r="C89" s="170" t="s">
        <v>135</v>
      </c>
      <c r="D89" s="171"/>
      <c r="E89" s="171"/>
      <c r="F89" s="172"/>
      <c r="G89" s="102"/>
      <c r="H89" s="99"/>
      <c r="I89" s="100"/>
      <c r="J89" s="100"/>
      <c r="K89" s="100"/>
      <c r="L89" s="100"/>
      <c r="M89" s="100"/>
      <c r="N89" s="101"/>
      <c r="O89" s="16">
        <f t="shared" si="14"/>
        <v>0</v>
      </c>
      <c r="P89" s="94">
        <f t="shared" si="15"/>
        <v>0</v>
      </c>
    </row>
    <row r="90" spans="2:16" ht="16">
      <c r="B90" s="103"/>
      <c r="C90" s="104"/>
      <c r="D90" s="105"/>
      <c r="E90" s="105"/>
      <c r="F90" s="105"/>
      <c r="G90" s="106"/>
      <c r="H90" s="106"/>
      <c r="I90" s="106"/>
      <c r="J90" s="106"/>
      <c r="K90" s="106"/>
      <c r="L90" s="106"/>
      <c r="M90" s="161" t="s">
        <v>179</v>
      </c>
      <c r="N90" s="162"/>
      <c r="O90" s="107">
        <f>SUM(O83:O89)</f>
        <v>0</v>
      </c>
      <c r="P90" s="108">
        <f>SUM(P83:P89)</f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8"/>
  <sheetViews>
    <sheetView workbookViewId="0" topLeftCell="A1"/>
  </sheetViews>
  <sheetFormatPr defaultColWidth="11.421875" defaultRowHeight="15"/>
  <sheetData>
    <row r="2" spans="2:24" ht="16">
      <c r="B2" s="188" t="s">
        <v>141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4" spans="2:24" ht="96">
      <c r="B4" s="189" t="s">
        <v>142</v>
      </c>
      <c r="C4" s="190"/>
      <c r="D4" s="190"/>
      <c r="E4" s="190"/>
      <c r="F4" s="190"/>
      <c r="G4" s="120" t="s">
        <v>139</v>
      </c>
      <c r="H4" s="120"/>
      <c r="I4" s="120"/>
      <c r="J4" s="120"/>
      <c r="K4" s="191" t="s">
        <v>143</v>
      </c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3"/>
      <c r="W4" s="194" t="s">
        <v>96</v>
      </c>
      <c r="X4" s="195" t="s">
        <v>0</v>
      </c>
    </row>
    <row r="5" spans="2:24" ht="16">
      <c r="B5" s="196"/>
      <c r="C5" s="197"/>
      <c r="D5" s="197"/>
      <c r="E5" s="197"/>
      <c r="F5" s="197"/>
      <c r="G5" s="121"/>
      <c r="H5" s="121"/>
      <c r="I5" s="121"/>
      <c r="J5" s="121"/>
      <c r="K5" s="282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4"/>
      <c r="W5" s="198"/>
      <c r="X5" s="199"/>
    </row>
    <row r="6" spans="2:24" ht="16">
      <c r="B6" s="200"/>
      <c r="C6" s="201"/>
      <c r="D6" s="201"/>
      <c r="E6" s="201"/>
      <c r="F6" s="201"/>
      <c r="G6" s="202"/>
      <c r="H6" s="202"/>
      <c r="I6" s="202"/>
      <c r="J6" s="203"/>
      <c r="K6" s="285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7"/>
      <c r="W6" s="204"/>
      <c r="X6" s="205"/>
    </row>
    <row r="7" spans="2:24" ht="18">
      <c r="B7" s="206" t="s">
        <v>144</v>
      </c>
      <c r="C7" s="207"/>
      <c r="D7" s="208"/>
      <c r="E7" s="277"/>
      <c r="F7" s="209" t="s">
        <v>145</v>
      </c>
      <c r="G7" s="210"/>
      <c r="H7" s="211" t="s">
        <v>103</v>
      </c>
      <c r="I7" s="212"/>
      <c r="J7" s="210"/>
      <c r="K7" s="213" t="s">
        <v>104</v>
      </c>
      <c r="L7" s="213"/>
      <c r="M7" s="214"/>
      <c r="N7" s="215" t="s">
        <v>105</v>
      </c>
      <c r="O7" s="215"/>
      <c r="P7" s="216"/>
      <c r="Q7" s="217"/>
      <c r="R7" s="218"/>
      <c r="S7" s="219"/>
      <c r="T7" s="220"/>
      <c r="U7" s="220"/>
      <c r="V7" s="221"/>
      <c r="W7" s="222"/>
      <c r="X7" s="223"/>
    </row>
    <row r="8" spans="2:24" ht="39">
      <c r="B8" s="224" t="s">
        <v>98</v>
      </c>
      <c r="C8" s="225" t="s">
        <v>146</v>
      </c>
      <c r="D8" s="276" t="s">
        <v>147</v>
      </c>
      <c r="E8" s="276" t="s">
        <v>181</v>
      </c>
      <c r="F8" s="276" t="s">
        <v>148</v>
      </c>
      <c r="G8" s="226" t="s">
        <v>180</v>
      </c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7"/>
      <c r="V8" s="228"/>
      <c r="W8" s="229"/>
      <c r="X8" s="230"/>
    </row>
    <row r="9" spans="2:24" ht="15">
      <c r="B9" s="231" t="s">
        <v>149</v>
      </c>
      <c r="C9" s="232"/>
      <c r="D9" s="243"/>
      <c r="E9" s="243"/>
      <c r="F9" s="243"/>
      <c r="G9" s="233">
        <v>220</v>
      </c>
      <c r="H9" s="233">
        <v>225</v>
      </c>
      <c r="I9" s="233">
        <v>230</v>
      </c>
      <c r="J9" s="233">
        <v>235</v>
      </c>
      <c r="K9" s="233">
        <v>240</v>
      </c>
      <c r="L9" s="233">
        <v>245</v>
      </c>
      <c r="M9" s="233">
        <v>250</v>
      </c>
      <c r="N9" s="233">
        <v>255</v>
      </c>
      <c r="O9" s="233">
        <v>260</v>
      </c>
      <c r="P9" s="233">
        <v>265</v>
      </c>
      <c r="Q9" s="233">
        <v>270</v>
      </c>
      <c r="R9" s="233">
        <v>275</v>
      </c>
      <c r="S9" s="233"/>
      <c r="T9" s="234"/>
      <c r="U9" s="246"/>
      <c r="V9" s="235"/>
      <c r="W9" s="244"/>
      <c r="X9" s="245"/>
    </row>
    <row r="10" spans="2:24" ht="15">
      <c r="B10" s="247" t="s">
        <v>150</v>
      </c>
      <c r="C10" s="236" t="s">
        <v>151</v>
      </c>
      <c r="D10" s="237">
        <v>377</v>
      </c>
      <c r="E10" s="237">
        <f>SUM(D10*1.21)</f>
        <v>456.16999999999996</v>
      </c>
      <c r="F10" s="237">
        <v>671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13"/>
      <c r="T10" s="13"/>
      <c r="U10" s="13"/>
      <c r="V10" s="15"/>
      <c r="W10" s="241">
        <f aca="true" t="shared" si="0" ref="W10:W16">SUM(G10:V10)</f>
        <v>0</v>
      </c>
      <c r="X10" s="242">
        <f>SUM(E10*W10)</f>
        <v>0</v>
      </c>
    </row>
    <row r="11" spans="2:24" ht="15">
      <c r="B11" s="247" t="s">
        <v>152</v>
      </c>
      <c r="C11" s="236" t="s">
        <v>153</v>
      </c>
      <c r="D11" s="237">
        <v>294</v>
      </c>
      <c r="E11" s="237">
        <f aca="true" t="shared" si="1" ref="E11:E25">SUM(D11*1.21)</f>
        <v>355.74</v>
      </c>
      <c r="F11" s="237">
        <v>528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13"/>
      <c r="T11" s="13"/>
      <c r="U11" s="13"/>
      <c r="V11" s="15"/>
      <c r="W11" s="241">
        <f t="shared" si="0"/>
        <v>0</v>
      </c>
      <c r="X11" s="242">
        <f aca="true" t="shared" si="2" ref="X11:X25">SUM(E11*W11)</f>
        <v>0</v>
      </c>
    </row>
    <row r="12" spans="2:24" ht="15">
      <c r="B12" s="248" t="s">
        <v>154</v>
      </c>
      <c r="C12" s="249" t="s">
        <v>155</v>
      </c>
      <c r="D12" s="237">
        <v>264</v>
      </c>
      <c r="E12" s="237">
        <f t="shared" si="1"/>
        <v>319.44</v>
      </c>
      <c r="F12" s="237">
        <v>472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13"/>
      <c r="T12" s="13"/>
      <c r="U12" s="13"/>
      <c r="V12" s="15"/>
      <c r="W12" s="241">
        <f t="shared" si="0"/>
        <v>0</v>
      </c>
      <c r="X12" s="242">
        <f t="shared" si="2"/>
        <v>0</v>
      </c>
    </row>
    <row r="13" spans="2:24" ht="15">
      <c r="B13" s="247" t="s">
        <v>156</v>
      </c>
      <c r="C13" s="236" t="s">
        <v>157</v>
      </c>
      <c r="D13" s="237">
        <v>294</v>
      </c>
      <c r="E13" s="237">
        <f t="shared" si="1"/>
        <v>355.74</v>
      </c>
      <c r="F13" s="237">
        <v>528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13"/>
      <c r="T13" s="13"/>
      <c r="U13" s="13"/>
      <c r="V13" s="15"/>
      <c r="W13" s="241">
        <f t="shared" si="0"/>
        <v>0</v>
      </c>
      <c r="X13" s="242">
        <f t="shared" si="2"/>
        <v>0</v>
      </c>
    </row>
    <row r="14" spans="2:24" ht="15">
      <c r="B14" s="247" t="s">
        <v>158</v>
      </c>
      <c r="C14" s="236" t="s">
        <v>159</v>
      </c>
      <c r="D14" s="237">
        <v>264</v>
      </c>
      <c r="E14" s="237">
        <f t="shared" si="1"/>
        <v>319.44</v>
      </c>
      <c r="F14" s="237">
        <v>472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13"/>
      <c r="T14" s="13"/>
      <c r="U14" s="13"/>
      <c r="V14" s="15"/>
      <c r="W14" s="241">
        <f t="shared" si="0"/>
        <v>0</v>
      </c>
      <c r="X14" s="242">
        <f t="shared" si="2"/>
        <v>0</v>
      </c>
    </row>
    <row r="15" spans="2:24" ht="15">
      <c r="B15" s="247" t="s">
        <v>160</v>
      </c>
      <c r="C15" s="236" t="s">
        <v>161</v>
      </c>
      <c r="D15" s="237">
        <v>294</v>
      </c>
      <c r="E15" s="237">
        <f t="shared" si="1"/>
        <v>355.74</v>
      </c>
      <c r="F15" s="237">
        <v>528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13"/>
      <c r="T15" s="13"/>
      <c r="U15" s="13"/>
      <c r="V15" s="15"/>
      <c r="W15" s="241">
        <f t="shared" si="0"/>
        <v>0</v>
      </c>
      <c r="X15" s="242">
        <f t="shared" si="2"/>
        <v>0</v>
      </c>
    </row>
    <row r="16" spans="2:24" ht="15">
      <c r="B16" s="247" t="s">
        <v>162</v>
      </c>
      <c r="C16" s="236" t="s">
        <v>163</v>
      </c>
      <c r="D16" s="237">
        <v>264</v>
      </c>
      <c r="E16" s="237">
        <f t="shared" si="1"/>
        <v>319.44</v>
      </c>
      <c r="F16" s="237">
        <v>472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13"/>
      <c r="T16" s="13"/>
      <c r="U16" s="13"/>
      <c r="V16" s="15"/>
      <c r="W16" s="241">
        <f t="shared" si="0"/>
        <v>0</v>
      </c>
      <c r="X16" s="242">
        <f t="shared" si="2"/>
        <v>0</v>
      </c>
    </row>
    <row r="17" spans="2:24" ht="15">
      <c r="B17" s="250"/>
      <c r="C17" s="251"/>
      <c r="D17" s="251"/>
      <c r="E17" s="251"/>
      <c r="F17" s="252"/>
      <c r="G17" s="233">
        <v>150</v>
      </c>
      <c r="H17" s="233">
        <v>155</v>
      </c>
      <c r="I17" s="233">
        <v>160</v>
      </c>
      <c r="J17" s="233">
        <v>165</v>
      </c>
      <c r="K17" s="233">
        <v>170</v>
      </c>
      <c r="L17" s="233">
        <v>175</v>
      </c>
      <c r="M17" s="233">
        <v>180</v>
      </c>
      <c r="N17" s="233">
        <v>185</v>
      </c>
      <c r="O17" s="233">
        <v>190</v>
      </c>
      <c r="P17" s="233">
        <v>195</v>
      </c>
      <c r="Q17" s="233">
        <v>200</v>
      </c>
      <c r="R17" s="233">
        <v>205</v>
      </c>
      <c r="S17" s="233">
        <v>210</v>
      </c>
      <c r="T17" s="253">
        <v>215</v>
      </c>
      <c r="U17" s="254">
        <v>220</v>
      </c>
      <c r="V17" s="255"/>
      <c r="W17" s="280"/>
      <c r="X17" s="281"/>
    </row>
    <row r="18" spans="2:24" ht="15">
      <c r="B18" s="247" t="s">
        <v>164</v>
      </c>
      <c r="C18" s="236" t="s">
        <v>165</v>
      </c>
      <c r="D18" s="237">
        <v>217</v>
      </c>
      <c r="E18" s="237">
        <f t="shared" si="1"/>
        <v>262.57</v>
      </c>
      <c r="F18" s="237">
        <v>390</v>
      </c>
      <c r="G18" s="13"/>
      <c r="H18" s="13"/>
      <c r="I18" s="13"/>
      <c r="J18" s="238"/>
      <c r="K18" s="238"/>
      <c r="L18" s="238"/>
      <c r="M18" s="238"/>
      <c r="N18" s="238"/>
      <c r="O18" s="238"/>
      <c r="P18" s="238"/>
      <c r="Q18" s="238"/>
      <c r="R18" s="238"/>
      <c r="S18" s="239"/>
      <c r="T18" s="240"/>
      <c r="U18" s="13"/>
      <c r="V18" s="15"/>
      <c r="W18" s="241">
        <f aca="true" t="shared" si="3" ref="W18:W23">SUM(G18:V18)</f>
        <v>0</v>
      </c>
      <c r="X18" s="242">
        <f t="shared" si="2"/>
        <v>0</v>
      </c>
    </row>
    <row r="19" spans="2:24" ht="15">
      <c r="B19" s="247" t="s">
        <v>166</v>
      </c>
      <c r="C19" s="236" t="s">
        <v>167</v>
      </c>
      <c r="D19" s="237">
        <v>165</v>
      </c>
      <c r="E19" s="237">
        <f t="shared" si="1"/>
        <v>199.65</v>
      </c>
      <c r="F19" s="237">
        <v>294</v>
      </c>
      <c r="G19" s="256"/>
      <c r="H19" s="256"/>
      <c r="I19" s="256"/>
      <c r="J19" s="257"/>
      <c r="K19" s="238"/>
      <c r="L19" s="238"/>
      <c r="M19" s="238"/>
      <c r="N19" s="238"/>
      <c r="O19" s="238"/>
      <c r="P19" s="238"/>
      <c r="Q19" s="238"/>
      <c r="R19" s="238"/>
      <c r="S19" s="238"/>
      <c r="T19" s="258"/>
      <c r="U19" s="240"/>
      <c r="V19" s="15"/>
      <c r="W19" s="241">
        <f t="shared" si="3"/>
        <v>0</v>
      </c>
      <c r="X19" s="242">
        <f t="shared" si="2"/>
        <v>0</v>
      </c>
    </row>
    <row r="20" spans="2:24" ht="15">
      <c r="B20" s="247" t="s">
        <v>168</v>
      </c>
      <c r="C20" s="236" t="s">
        <v>169</v>
      </c>
      <c r="D20" s="237">
        <v>217</v>
      </c>
      <c r="E20" s="237">
        <f t="shared" si="1"/>
        <v>262.57</v>
      </c>
      <c r="F20" s="237">
        <v>390</v>
      </c>
      <c r="G20" s="13"/>
      <c r="H20" s="13"/>
      <c r="I20" s="13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58"/>
      <c r="U20" s="13"/>
      <c r="V20" s="15"/>
      <c r="W20" s="241">
        <f t="shared" si="3"/>
        <v>0</v>
      </c>
      <c r="X20" s="242">
        <f t="shared" si="2"/>
        <v>0</v>
      </c>
    </row>
    <row r="21" spans="2:24" ht="15">
      <c r="B21" s="247" t="s">
        <v>170</v>
      </c>
      <c r="C21" s="236" t="s">
        <v>171</v>
      </c>
      <c r="D21" s="237">
        <v>165</v>
      </c>
      <c r="E21" s="237">
        <f t="shared" si="1"/>
        <v>199.65</v>
      </c>
      <c r="F21" s="237">
        <v>294</v>
      </c>
      <c r="G21" s="256"/>
      <c r="H21" s="256"/>
      <c r="I21" s="256"/>
      <c r="J21" s="257"/>
      <c r="K21" s="238"/>
      <c r="L21" s="238"/>
      <c r="M21" s="238"/>
      <c r="N21" s="238"/>
      <c r="O21" s="238"/>
      <c r="P21" s="238"/>
      <c r="Q21" s="238"/>
      <c r="R21" s="238"/>
      <c r="S21" s="238"/>
      <c r="T21" s="259"/>
      <c r="U21" s="240"/>
      <c r="V21" s="15"/>
      <c r="W21" s="241">
        <f t="shared" si="3"/>
        <v>0</v>
      </c>
      <c r="X21" s="242">
        <f t="shared" si="2"/>
        <v>0</v>
      </c>
    </row>
    <row r="22" spans="2:24" ht="15">
      <c r="B22" s="247" t="s">
        <v>172</v>
      </c>
      <c r="C22" s="236" t="s">
        <v>173</v>
      </c>
      <c r="D22" s="237">
        <v>217</v>
      </c>
      <c r="E22" s="237">
        <f t="shared" si="1"/>
        <v>262.57</v>
      </c>
      <c r="F22" s="237">
        <v>390</v>
      </c>
      <c r="G22" s="13"/>
      <c r="H22" s="13"/>
      <c r="I22" s="13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13"/>
      <c r="V22" s="15"/>
      <c r="W22" s="241">
        <f t="shared" si="3"/>
        <v>0</v>
      </c>
      <c r="X22" s="242">
        <f t="shared" si="2"/>
        <v>0</v>
      </c>
    </row>
    <row r="23" spans="2:24" ht="15">
      <c r="B23" s="248" t="s">
        <v>174</v>
      </c>
      <c r="C23" s="249" t="s">
        <v>175</v>
      </c>
      <c r="D23" s="260">
        <v>165</v>
      </c>
      <c r="E23" s="237">
        <f t="shared" si="1"/>
        <v>199.65</v>
      </c>
      <c r="F23" s="237">
        <v>294</v>
      </c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2"/>
      <c r="U23" s="263"/>
      <c r="V23" s="15"/>
      <c r="W23" s="241">
        <f t="shared" si="3"/>
        <v>0</v>
      </c>
      <c r="X23" s="242">
        <f t="shared" si="2"/>
        <v>0</v>
      </c>
    </row>
    <row r="24" spans="2:24" ht="15">
      <c r="B24" s="231" t="s">
        <v>176</v>
      </c>
      <c r="C24" s="232"/>
      <c r="D24" s="243"/>
      <c r="E24" s="278"/>
      <c r="F24" s="243"/>
      <c r="G24" s="233" t="s">
        <v>20</v>
      </c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46"/>
      <c r="V24" s="235"/>
      <c r="W24" s="280"/>
      <c r="X24" s="281"/>
    </row>
    <row r="25" spans="2:24" ht="15">
      <c r="B25" s="248" t="s">
        <v>177</v>
      </c>
      <c r="C25" s="249" t="s">
        <v>178</v>
      </c>
      <c r="D25" s="237">
        <v>48</v>
      </c>
      <c r="E25" s="237">
        <f t="shared" si="1"/>
        <v>58.08</v>
      </c>
      <c r="F25" s="237">
        <v>87</v>
      </c>
      <c r="G25" s="23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5"/>
      <c r="W25" s="241">
        <f>SUM(G25:V25)</f>
        <v>0</v>
      </c>
      <c r="X25" s="242">
        <f t="shared" si="2"/>
        <v>0</v>
      </c>
    </row>
    <row r="26" spans="2:24" ht="16">
      <c r="B26" s="54"/>
      <c r="C26" s="55"/>
      <c r="D26" s="76"/>
      <c r="E26" s="76"/>
      <c r="F26" s="76"/>
      <c r="G26" s="55"/>
      <c r="H26" s="55"/>
      <c r="I26" s="55"/>
      <c r="J26" s="55"/>
      <c r="K26" s="55"/>
      <c r="L26" s="55"/>
      <c r="M26" s="55"/>
      <c r="N26" s="55"/>
      <c r="O26" s="264" t="s">
        <v>140</v>
      </c>
      <c r="P26" s="153"/>
      <c r="Q26" s="153"/>
      <c r="R26" s="153"/>
      <c r="S26" s="153"/>
      <c r="T26" s="153"/>
      <c r="U26" s="153"/>
      <c r="V26" s="265"/>
      <c r="W26" s="58">
        <f>SUM(W9:W25)</f>
        <v>0</v>
      </c>
      <c r="X26" s="80">
        <f>SUM(X9:X25)</f>
        <v>0</v>
      </c>
    </row>
    <row r="27" spans="2:24" ht="16">
      <c r="B27" s="279" t="s">
        <v>182</v>
      </c>
      <c r="C27" s="266"/>
      <c r="D27" s="267"/>
      <c r="E27" s="267"/>
      <c r="F27" s="267"/>
      <c r="G27" s="266"/>
      <c r="H27" s="266"/>
      <c r="I27" s="266"/>
      <c r="J27" s="266"/>
      <c r="K27" s="266"/>
      <c r="L27" s="266"/>
      <c r="M27" s="266"/>
      <c r="N27" s="266"/>
      <c r="O27" s="268"/>
      <c r="P27" s="156"/>
      <c r="Q27" s="156"/>
      <c r="R27" s="156"/>
      <c r="S27" s="156"/>
      <c r="T27" s="156"/>
      <c r="U27" s="156"/>
      <c r="V27" s="269"/>
      <c r="W27" s="270">
        <f>G6/100</f>
        <v>0</v>
      </c>
      <c r="X27" s="271">
        <f>W27*X26</f>
        <v>0</v>
      </c>
    </row>
    <row r="28" spans="2:24" ht="16">
      <c r="B28" s="61"/>
      <c r="C28" s="62"/>
      <c r="D28" s="78"/>
      <c r="E28" s="78"/>
      <c r="F28" s="78"/>
      <c r="G28" s="62"/>
      <c r="H28" s="62"/>
      <c r="I28" s="62"/>
      <c r="J28" s="62"/>
      <c r="K28" s="62"/>
      <c r="L28" s="62"/>
      <c r="M28" s="62"/>
      <c r="N28" s="62"/>
      <c r="O28" s="272"/>
      <c r="P28" s="159"/>
      <c r="Q28" s="159"/>
      <c r="R28" s="159"/>
      <c r="S28" s="159"/>
      <c r="T28" s="159"/>
      <c r="U28" s="159"/>
      <c r="V28" s="273"/>
      <c r="W28" s="274"/>
      <c r="X28" s="27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Novotný</dc:creator>
  <cp:keywords/>
  <dc:description/>
  <cp:lastModifiedBy>Piotr_Mac</cp:lastModifiedBy>
  <cp:lastPrinted>2020-02-14T18:20:17Z</cp:lastPrinted>
  <dcterms:created xsi:type="dcterms:W3CDTF">2020-01-13T11:23:39Z</dcterms:created>
  <dcterms:modified xsi:type="dcterms:W3CDTF">2020-04-09T14:52:44Z</dcterms:modified>
  <cp:category/>
  <cp:version/>
  <cp:contentType/>
  <cp:contentStatus/>
</cp:coreProperties>
</file>